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150-40\Desktop\45 - produkty lecznicze, wyr. med\"/>
    </mc:Choice>
  </mc:AlternateContent>
  <xr:revisionPtr revIDLastSave="0" documentId="13_ncr:1_{9A25DD24-C417-4F58-AF4F-CD7087ADEFB1}" xr6:coauthVersionLast="36" xr6:coauthVersionMax="47" xr10:uidLastSave="{00000000-0000-0000-0000-000000000000}"/>
  <bookViews>
    <workbookView xWindow="0" yWindow="0" windowWidth="28800" windowHeight="12105" firstSheet="3" activeTab="13" xr2:uid="{11B04670-33B5-416C-AE35-B76DECCFE149}"/>
  </bookViews>
  <sheets>
    <sheet name="Część nr 1" sheetId="42" r:id="rId1"/>
    <sheet name="Część nr 2" sheetId="21" r:id="rId2"/>
    <sheet name="Część nr 3" sheetId="22" r:id="rId3"/>
    <sheet name="Część nr 4" sheetId="30" r:id="rId4"/>
    <sheet name="Część nr 5" sheetId="32" r:id="rId5"/>
    <sheet name="Część nr 6" sheetId="35" r:id="rId6"/>
    <sheet name="Część nr 7" sheetId="34" r:id="rId7"/>
    <sheet name="Część nr 8" sheetId="31" r:id="rId8"/>
    <sheet name="Część nr 9" sheetId="36" r:id="rId9"/>
    <sheet name="Część nr 10" sheetId="37" r:id="rId10"/>
    <sheet name="Część nr 11" sheetId="38" r:id="rId11"/>
    <sheet name="Część nr 12" sheetId="39" r:id="rId12"/>
    <sheet name="Część nr 13" sheetId="41" r:id="rId13"/>
    <sheet name="Część nr 14" sheetId="40" r:id="rId14"/>
  </sheets>
  <definedNames>
    <definedName name="_xlnm.Print_Area" localSheetId="0">'Część nr 1'!$A:$L</definedName>
    <definedName name="_xlnm.Print_Area" localSheetId="9">'Część nr 10'!$A:$L</definedName>
    <definedName name="_xlnm.Print_Area" localSheetId="10">'Część nr 11'!$A:$L</definedName>
    <definedName name="_xlnm.Print_Area" localSheetId="11">'Część nr 12'!$A:$L</definedName>
    <definedName name="_xlnm.Print_Area" localSheetId="12">'Część nr 13'!$A:$L</definedName>
    <definedName name="_xlnm.Print_Area" localSheetId="13">'Część nr 14'!$A:$L</definedName>
    <definedName name="_xlnm.Print_Area" localSheetId="1">'Część nr 2'!$A:$L</definedName>
    <definedName name="_xlnm.Print_Area" localSheetId="2">'Część nr 3'!$A:$L</definedName>
    <definedName name="_xlnm.Print_Area" localSheetId="3">'Część nr 4'!$A:$L</definedName>
    <definedName name="_xlnm.Print_Area" localSheetId="4">'Część nr 5'!$A:$L</definedName>
    <definedName name="_xlnm.Print_Area" localSheetId="5">'Część nr 6'!$A:$L</definedName>
    <definedName name="_xlnm.Print_Area" localSheetId="6">'Część nr 7'!$A:$L</definedName>
    <definedName name="_xlnm.Print_Area" localSheetId="7">'Część nr 8'!$A:$L</definedName>
    <definedName name="_xlnm.Print_Area" localSheetId="8">'Część nr 9'!$A:$L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2" l="1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F43" i="42"/>
  <c r="F30" i="36"/>
  <c r="F15" i="34"/>
  <c r="F13" i="42"/>
  <c r="F14" i="41"/>
  <c r="F13" i="41"/>
  <c r="F13" i="40"/>
  <c r="F13" i="39"/>
  <c r="F13" i="38"/>
  <c r="F13" i="37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13" i="36"/>
  <c r="F44" i="42" l="1"/>
  <c r="F15" i="41"/>
  <c r="F14" i="40"/>
  <c r="F14" i="39"/>
  <c r="F14" i="38"/>
  <c r="F14" i="37"/>
  <c r="F31" i="36"/>
  <c r="F18" i="22"/>
  <c r="F19" i="22"/>
  <c r="F20" i="22"/>
  <c r="F21" i="22"/>
  <c r="F24" i="22"/>
  <c r="F25" i="22"/>
  <c r="F18" i="35"/>
  <c r="F16" i="35"/>
  <c r="F17" i="35"/>
  <c r="F14" i="35"/>
  <c r="F15" i="35"/>
  <c r="F13" i="35"/>
  <c r="F14" i="34"/>
  <c r="F13" i="34"/>
  <c r="F35" i="22"/>
  <c r="F15" i="32"/>
  <c r="F19" i="35" l="1"/>
  <c r="F16" i="34"/>
  <c r="F14" i="32"/>
  <c r="F13" i="32"/>
  <c r="F13" i="31"/>
  <c r="F16" i="32" l="1"/>
  <c r="F14" i="31"/>
  <c r="F15" i="31" s="1"/>
  <c r="F13" i="30"/>
  <c r="F14" i="30" s="1"/>
  <c r="F15" i="22" l="1"/>
  <c r="F16" i="22"/>
  <c r="F17" i="22"/>
  <c r="F22" i="22"/>
  <c r="F23" i="22"/>
  <c r="F26" i="22"/>
  <c r="F27" i="22"/>
  <c r="F28" i="22"/>
  <c r="F29" i="22"/>
  <c r="F30" i="22"/>
  <c r="F31" i="22"/>
  <c r="F32" i="22"/>
  <c r="F33" i="22"/>
  <c r="F34" i="22"/>
  <c r="F14" i="22"/>
  <c r="F13" i="22"/>
  <c r="F12" i="22"/>
  <c r="F36" i="22" l="1"/>
  <c r="F13" i="21"/>
  <c r="F14" i="21" l="1"/>
</calcChain>
</file>

<file path=xl/sharedStrings.xml><?xml version="1.0" encoding="utf-8"?>
<sst xmlns="http://schemas.openxmlformats.org/spreadsheetml/2006/main" count="619" uniqueCount="185">
  <si>
    <t>NIP:</t>
  </si>
  <si>
    <t>KRS:</t>
  </si>
  <si>
    <t>L.p.</t>
  </si>
  <si>
    <t>Nazwa, postać, dawka</t>
  </si>
  <si>
    <t>j.m.</t>
  </si>
  <si>
    <t>Ilość</t>
  </si>
  <si>
    <t>C.j. netto</t>
  </si>
  <si>
    <t>Wartość netto</t>
  </si>
  <si>
    <t>Stawka podatku VAT</t>
  </si>
  <si>
    <t>C.j. brutto</t>
  </si>
  <si>
    <t>Wartość brutto</t>
  </si>
  <si>
    <t xml:space="preserve">Producent </t>
  </si>
  <si>
    <t>Kod EAN</t>
  </si>
  <si>
    <t>Nazwa handlowa, dawka, postać , ilość w opakowaniu</t>
  </si>
  <si>
    <t>1.</t>
  </si>
  <si>
    <t>2.</t>
  </si>
  <si>
    <t>3.</t>
  </si>
  <si>
    <t>op.</t>
  </si>
  <si>
    <t>Suma</t>
  </si>
  <si>
    <t>Osoba do kontaktu:</t>
  </si>
  <si>
    <t>Tel.:</t>
  </si>
  <si>
    <t>email:</t>
  </si>
  <si>
    <t>Podpis</t>
  </si>
  <si>
    <t>UWAGA:</t>
  </si>
  <si>
    <t>Część nr 1</t>
  </si>
  <si>
    <t>Część nr 2</t>
  </si>
  <si>
    <t>Część nr 3</t>
  </si>
  <si>
    <t>Część nr 4</t>
  </si>
  <si>
    <t>Część nr 5</t>
  </si>
  <si>
    <t>Część nr 6</t>
  </si>
  <si>
    <t>Część nr 7</t>
  </si>
  <si>
    <t>Część nr 9</t>
  </si>
  <si>
    <t>Część nr 8</t>
  </si>
  <si>
    <t>Oferta/opis przedmiotu zamówienia</t>
  </si>
  <si>
    <t>4.</t>
  </si>
  <si>
    <t>5.</t>
  </si>
  <si>
    <t>fiol.</t>
  </si>
  <si>
    <t>Część nr 10</t>
  </si>
  <si>
    <t>Część nr 11</t>
  </si>
  <si>
    <t>Część nr 12</t>
  </si>
  <si>
    <t>Część nr 13</t>
  </si>
  <si>
    <t>Część nr 14</t>
  </si>
  <si>
    <t>Argipressine - konc. do sporz. roztw. 
do inf. 40 I.U./2 ml  5 amp. 2 ml</t>
  </si>
  <si>
    <t>Koncentrat fosforanów organicznych do żywienia pozajelitowego, 20 ml x 20 amp.</t>
  </si>
  <si>
    <t>Koncentrat pierwiastków śladowych dla wcześniaków, noworodków i dzieci, 10 ml x10 fiol.</t>
  </si>
  <si>
    <t>Worek trzykomorowy, centralny, do żywienia pozajelitowego, zawierający roztwór aminokwasów z tauryną,  cztery rodzaje emulsji tłuszczowych w tym 15% oleju rybiego   oraz 12 g N 1477 ml x 4 szt.</t>
  </si>
  <si>
    <t>Worek trzykomorowy, centralny, do żywienia pozajelitowego, zawierający roztwór aminokwasów z tauryną,  cztery rodzaje emulsji tłuszczowych w tym 15% oleju rybiego oraz 4 g N, o objętości 493 ml x 6 szt.</t>
  </si>
  <si>
    <t>Worek trzykomorowy, centralny, do żywienia pozajelitowego, zawierający roztwór aminokwasów z tauryną,  cztery rodzaje emulsji tłuszczowych w tym 15% oleju rybiego oraz 8 g N, o objętości 986 ml x 4 szt.</t>
  </si>
  <si>
    <t>6.</t>
  </si>
  <si>
    <t>7.</t>
  </si>
  <si>
    <t>Worek 3 komorowy bez kwasu glutaminowego do wkłucia obwodowego  zawierający 5,6 g azotu, energię niebiałkową 872 kcal, węglowodany, aminokwasy z tauryną oraz mieszaninę 4 rodzajów emulsji tłuszczowej w tym olej rybny 15%, olej sojowy, MCT, olej z oliwek, osmolarności 750 mOsm/l o pojemności 1400 ml x 4 szt.</t>
  </si>
  <si>
    <t>8.</t>
  </si>
  <si>
    <t>Worek 3 komorowy bez kwasu glutaminowego do wkłucia obwodowego  zawierający 3,41 g azotu, energię niebiałkową 530 kcal, węglowodany, aminokwasy z tauryną oraz mieszaninę 4 rodzajów emulsji tłuszczowej w tym olej rybny 15%, olej sojowy, MCT, olej z oliwek, osmolarności 750 mOsm/l o pojemności 850 ml x 5 szt.</t>
  </si>
  <si>
    <t>9.</t>
  </si>
  <si>
    <t>Worek trzykomorowy, obwodowy, do żywienia pozajelitowego, zawierający roztwór aminokwasów,  cztery rodzaje emulsji tłuszczowych w tym 15% oleju rybiego oraz 6,2g N, o objętości 1206 ml x 4 szt.</t>
  </si>
  <si>
    <t>10.</t>
  </si>
  <si>
    <t>Worek trzykomorowy, obwodowy, do żywienia pozajelitowego, zawierający roztwór aminokwasów z tauryną,  cztery rodzaje emulsji tłuszczowych w tym 15% oleju rybiego oraz 7,4 g N, o objętości 1448 ml x 4 szt.</t>
  </si>
  <si>
    <t>11.</t>
  </si>
  <si>
    <t>Worek trzykomorowy, obwodowy do żywienia pozajelitowego, zawierający roztwór aminokwasów z tauryną,  cztery rodzaje emulsji tłuszczowych w tym 15% oleju rybiego oraz 9,8 g N, o objętości 1904 ml x 4 szt</t>
  </si>
  <si>
    <t>12.</t>
  </si>
  <si>
    <t>Emulsja tłuszczowa, zawierająca 4 oleje w tym 15% oleju rybiego, 100 ml x 10 szt.</t>
  </si>
  <si>
    <t>13.</t>
  </si>
  <si>
    <t>Emulsja tłuszczowa, zawierająca 4 oleje w tym 15% oleju rybiego, 500ml x 10 szt.</t>
  </si>
  <si>
    <t>14.</t>
  </si>
  <si>
    <t>Zestaw witamin rozpuszczalnych w wodzie, liofilizat x10 fiol.</t>
  </si>
  <si>
    <t>15.</t>
  </si>
  <si>
    <t>Zestaw  9 pierwiastków śladowych do żywienia pozajelitowego Se 0,10 µmol/1 ml, Mn 0,10 µmol / 1 ml  (stabilność w worku 24h), 10 ml x 20 amp.</t>
  </si>
  <si>
    <t>16.</t>
  </si>
  <si>
    <t>Zestaw witamin rozpuszczalnych w tłuszczach  do żywienia pozajelitowego, 10 ml x 10 amp.</t>
  </si>
  <si>
    <t>17.</t>
  </si>
  <si>
    <t>Zestaw witamin, rozpuszczalnych w tłuszczach dla małych dzieci, 10ml x 10 amp</t>
  </si>
  <si>
    <t>brak</t>
  </si>
  <si>
    <t>Vancomycin 250mg kaps. x 100</t>
  </si>
  <si>
    <t>Usługa przetwarzania próbki kału dawcy na zawiesinę  mikrobioty jelitowej do podawania przez zestaw strzykawkowy. Mikrobiota jelitowa w stężeniu 30 g kału dawcy/100 ml 0,9% NaCl zawierajaca 10¹³  żywych komórek bakteryjnych. Zestaw składający się z dwóch strzykawek o pojemności 100 ml, zawierających klarowny płyn - zawiesine mikrobioty z dodatkiem glicerolu</t>
  </si>
  <si>
    <t>Usługa przetwarzania próbki kału dawcy na zawiesinę  mikrobioty jelitowej w postaci kapsułek. Zawiesina mikrobioty jelitowej powstała z centryfugacji roztworu zawierajacego 60 g kału dawcy zawieszonego w 200 ml 0,9 NaCl. Zestaw kapsułek zawiera 10¹³ żywych komórek bakteryjnych; kaps. o  uwalnianiu dojelitowym, zestaw zawierający słoiczki z kapsułkami w kwasoopornej oraz enterycznej otoczce z uwalnianiem dojelitowym zawierającymi zawiesine mikrobioty jelitowej od zdrowego dawcy z dodatkiem glicerolu</t>
  </si>
  <si>
    <t xml:space="preserve"> zestaw 2 strzykawki po 100 ml</t>
  </si>
  <si>
    <t>Dinatrii pamidronas 30mg x 1 fiol.</t>
  </si>
  <si>
    <t>Dinatrii pamidronas 60mg x 1 fiol.</t>
  </si>
  <si>
    <t>Dinatrii pamidronas 90mg x 1 fiol.</t>
  </si>
  <si>
    <t>18.</t>
  </si>
  <si>
    <t>Roztwór blokujący do centralnych dostępów żylnych, zawierający jako substancję czynną taurolidynę o szerokim spektrum działania przeciwdrobnoustrojowego przeciwko bakteriom Gram-dodatnim, Gram-ujemnym (w tym MRSA i VRE) oraz grzybom (m.in. Candida). Preparat przeznaczony jest do profilaktyki zakażeń odcewnikowych, szczególnie rekomendowany do stosowania w dostępach żylnych u pacjentów żywionych pozajelitowo oraz poddawanych chemioterapii. Objętość roztworu powinna być zgodna z pojemnością stosowanego cewnika lub portu. Ampułka 3ml; opakowanie 10 amp.</t>
  </si>
  <si>
    <t>Roztwór blokujący do centralnych dostępów żylnych, zawierający taurolidynę o szerokim spektrum działania przeciwbakteryjnego i przeciwgrzybiczego (w tym wobec MRSA, VRE, Candida), heparynę w ilości 100 j.m./ml oraz cytrynian w stężeniu 4%, przeznaczony do profilaktyki zakażeń odcewnikowych i zapewnienia drożności cewnika, objętość zgodna z pojemnością systemu dostępu żylnego. Ampułka 3ml; opakowanie 10 amp.</t>
  </si>
  <si>
    <t>Wyrób medyczny, wymagane dostarczenie deklaracji lub certyfikatu CE oraz instrukcji używania.</t>
  </si>
  <si>
    <t>Kalii chloridum 0,3% + Natrii chloridum 0,9%, 500ml i.v. x 10 butelek</t>
  </si>
  <si>
    <t xml:space="preserve"> kaps, zestaw zawierajacy 6 słoiczków z kapsułkami</t>
  </si>
  <si>
    <t>Tapentadol 50mg tabl. o przedł. uw. x 60 tbl.</t>
  </si>
  <si>
    <t>Tapentadol 100mg tabl. o przedł. uw. x 60 tbl.</t>
  </si>
  <si>
    <t>Tapentadol 150mg tabl. o przedł. uw. x 60 tbl.</t>
  </si>
  <si>
    <t>Buprenorphinum, system transdermalny, plaster, 35 mcg/h x 5 plastrów</t>
  </si>
  <si>
    <t>Buprenorphinum, system transdermalny, plaster, 52.5 mcg/h x 5 plastrów</t>
  </si>
  <si>
    <t>Buprenorphinum, system transdermalny, plaster, 70 mcg/h x 5 plastrów</t>
  </si>
  <si>
    <t>Leki ujęte w obwieszczeniu refundacyjnym, część A, cena jednostkowa nie wyższa niż wysokość limitu finansowania</t>
  </si>
  <si>
    <t>Trójkomorowy worek do wkłucia centralnego bez elektrolitów o poj. 1477 zawierający 12 g azotu , energii niebiałkowej  1300 kcal. Zawierający mieszaninę 4 rodzajów emulsji tłuszczowej w tym olej rybi , olej sojowy, MCT,olej z oliwek, węglowodany,  tauryna bez kwasu glutaminowego x 4 szt.</t>
  </si>
  <si>
    <t xml:space="preserve"> Trójkomorowy worek do wkłucia centralnego bez ekektrolitów o poj. 986 ml zawierający 8 g azotu , energii niebiałkowej 900  kcal. Zawierający mieszaninę 4 rodzajów emulsji tłuszczowej w tym olej rybi, olej sojowy, MCT,olej z oliwek, węglowodany, tauryna bez kwasu glutaminowego x 4 szt.</t>
  </si>
  <si>
    <t>Trójkomorowy worek do wkłucia centralnego o poj. 1012ml , zawierający 10,6 g azotu, energii niebiałkowej 635 kcal. Zawierający mieszaninę 4 rodzajów emulsji tłuszczowej w tym olej rybi , olej sojowy, MCT,olej z oliwek, węglowodany i elektrolity, taurynę bez kwasu glutaminowego x 4 szt.</t>
  </si>
  <si>
    <t>Trójkomorowy worek do wkłucia centralnego o poj. 1518ml , zawierający 15,9 g azotu, energii niebiałkowej 952 kcal. Zawierający mieszaninę 4 rodzajów emulsji tłuszczowej w tym olej rybi, olej sojowy, MCT,olej z oliwek, węglowodany i elektrolity, taurynę bez kwasu glutaminowego x 4 szt.</t>
  </si>
  <si>
    <t>worek 3 komorowy bez kwasu glutaminowego do wkłucia obwodowego o pojemności 1950 ml zawierający 7,8 g azotu, energię niebiałkową 1215 kcal, węglowodany, aminokwasy z tauryną oraz mieszaninę 4 rodzajów emulsji tłuszczowej w tym olej rybny, olej sojowy, MCT, olej z oliwek, osmolarności 750 mOsm/l x 4 szt.</t>
  </si>
  <si>
    <t>worek 3 komorowy bez kwasu glutaminowego do wkłucia obwodowego o pojemności 2500 ml zawierający 10 g azotu, energię niebiałkową 1559 kcal, węglowodany, aminokwasy z tauryną oraz mieszaninę 4 rodzajów emulsji tłuszczowej w tym olej rybny, olej sojowy, MCT, olej z oliwek, osmolarności 750 mOsm/l x 4 szt.</t>
  </si>
  <si>
    <t>19.</t>
  </si>
  <si>
    <t>20.</t>
  </si>
  <si>
    <t>21.</t>
  </si>
  <si>
    <t>22.</t>
  </si>
  <si>
    <t>23.</t>
  </si>
  <si>
    <t>24.</t>
  </si>
  <si>
    <t>Maślan sodu w postaci mikrogranulatu; 150 mg x 60 kaps.</t>
  </si>
  <si>
    <t>Prednisoloni hemisuccinas 25 mg ,pr. i rozp. do sp. r/ru do wst /inf.,3 amp. proszku + 3 amp. 2 ml rozp.</t>
  </si>
  <si>
    <t>Pyridoxine hydrochloride inj. 50 MG x10amp</t>
  </si>
  <si>
    <t>Umeclidini bromidum + Vilanterolum(55 mcg + 22 mcg),inhalator,30d</t>
  </si>
  <si>
    <t>Progesteronum tabletki dopochwowe 200 mg x 30szt</t>
  </si>
  <si>
    <t>Fluticasoni furoas + Umeklidynium + Vilanterolum proszek do inh., podzielony(92 mcg + 55 mcg + 22 mcg)/d,1 inhalator 30 d</t>
  </si>
  <si>
    <t>op</t>
  </si>
  <si>
    <t>ZIELEŃ INDOCYJANOWA, PROSZEK DO SPORZ. ROZTW. DO WSTRZ.25 MG  (5MG/ML) [x5 FIOL.]</t>
  </si>
  <si>
    <t>Amphotericin B w liposomach -   proszek do sporządzania dyspersji do infuzji 50 mg x 1 fiol.</t>
  </si>
  <si>
    <t>Spirytus 70% skażony 0,5% hibitanem -1000 ml</t>
  </si>
  <si>
    <t>Meropenemum + Vaborbactamum 1 g + 1 g pr. do sporządzania koncentratu roztworu do infuzji x 6 fiol.</t>
  </si>
  <si>
    <t>Lewomentholum 5g</t>
  </si>
  <si>
    <t>Aerozol inhalacyjny Formoteroli fumaras dihydricus + Glycopyrronium + Budesonidum 5 mcg + 7,2 mcg + 160 mcg; 120 dawek x 1 szt.</t>
  </si>
  <si>
    <t>Dapagliflozin tabl. 10mg x28 tbl.</t>
  </si>
  <si>
    <t>Eplerenonum, tabl. powl., 25 mg x 30 tbl.</t>
  </si>
  <si>
    <t>Eplerenonum, tabl. powl., 50 mg x 30 tbl.</t>
  </si>
  <si>
    <t>Erythromycinum 0,5% maść oczna 3,5g x 1 szt.</t>
  </si>
  <si>
    <t>Glucosum anhydricum 75g x 1 torebka</t>
  </si>
  <si>
    <t xml:space="preserve">Levosimendan, 12,5mg/5ml x 1 fiol. </t>
  </si>
  <si>
    <t>Sufentanil 50 mcg x 5 amp.</t>
  </si>
  <si>
    <t>Osmotyczny lek przeczyszczający w postaci proszku do sporządzenia roztworu doustnego, zawierający makrogol 3350 (100g), bezwodny siarczan sodu (7,5g), chlorek sodu (2,691g) i chlorek potasu (1,015g) oraz kwas askorbowy (4,7g) i askorbinian sodu (5,9g). Preparat w dwóch saszetkach do przygotowania 1l roztworu. Zestaw do pojedynczego cyklu leczenia (4 saszetki).</t>
  </si>
  <si>
    <t>Sterylny opatrunek specjalistyczny, żelujący.  Wykonany z alkoholu poliwinylowego (PVA) .  Przeznaczony do ran powierzchownych i głębokich z wysiękiem od średniego do dużego. Wykazujący wysoką absorbcję i retencję. Transferujący wysięk do opatrunku chłonnego. Wysoce elastyczny po zżelowaniu.  Możliwość docinania x 10 szt.</t>
  </si>
  <si>
    <t>10 cm x 10 cm</t>
  </si>
  <si>
    <t>Sterylny opatrunek specjalistyczny,  żelujący. Wykonany z alkoholu poliwinylowego (PVA)  z siarczanem srebra. Działanie bójcze już po 30 min do 7 dni.  Do ran powierzchownych i głębokich z wysiękiem od średniego do dużego. Wykazujący wysoką absorbcję i retencję. Transferujący wysięk do opatrunku chłonnego. Wysoce elastyczny po zżelowaniu. Możliwość docinania. Zapobiega tworzeniu się biofilmu w ranie- badanie in vivo x 10 szt.</t>
  </si>
  <si>
    <t>15 cm x 15 cm</t>
  </si>
  <si>
    <t>4,5 cm x 20 cm</t>
  </si>
  <si>
    <t>Wyrób medyczny klasy II B, samobuforujący się roztwór wodny kwasu podchlorawego 50 ppm i podchlorynu sodu 50 ppm. Preparat do płukania ran ostrych, przewlekłych i zakażonych a także oparzeń 1 i 2 stopnia. Możliwość zastosowania do terapii podciśnieniowej (NPWT). Produkt nie wymagający wypłukania/ neutralizacji z ran czy jam ciała. Możliwe podgrzewanie r-ru do 60C. Szeroki zakres działania bakterio, grzybo-, sporo i wirusobójczego potwierdzony testami (normy: EN 13727, EN 13624, EN 13704, EN 14476),  Zawiera wodę, kwas podchlorawy, podchloryn sodu. Stabilny przez 60  dni od otwarcia.</t>
  </si>
  <si>
    <t>250ml</t>
  </si>
  <si>
    <t>Wyrób medyczny klasy IIB, samobuforujący się roztwór wodny kwasu podchlorawego 50 ppm i podchlorynu sodu 50 ppm. Preparat do płukania ran ostrych, przewlekłych i zakażonych a także oparzeń 1 i 2 stopnia. Możliwość zastosowania do terapii podciśnieniowej (NPWT). 4,8-7,8. Produkt nie wymagający wypłukania/ neutralizacji z ran czy jam ciała. Szeroki zakres działania bakterio, grzybo-, sporo i wirusobójczego potwierdzony testami (normy: EN 13727, EN 13624, EN 13704, EN 14476),  Zawiera wodę, kwas podchlorawy, podchloryn sodu. Stabilny przez 60  dni od otwarcia.</t>
  </si>
  <si>
    <t>500ml</t>
  </si>
  <si>
    <t>Sterylny, 3- warstwowy opatrunek specjalistyczny. Paro i gazoprzepuszczalny.  Opatrunek wykonany:
z pianki poliuretanowej,w zewnętrznej warstwie opatrunku- film poliuretanowy, w warstwie kontaktowej – silikon równomiernie na całej powierzchni opatrunku .
Możliwość docinania do wybranego kształtu i rozmiaru. Możliwość łączenia z preparatami stosowanymi miejscowo. Do ran z wysiękiem małym do średniego. Możliwość łączenia z kompresjoterapią x  5 szt.</t>
  </si>
  <si>
    <t>12,5 cm x12,5 cm</t>
  </si>
  <si>
    <t>Sterylny, 3- warstwowy opatrunek specjalistyczny. Paro i gazoprzepuszczalny.  Opatrunek wykonany:
z pianki poliuretanowej,w zewnętrznej warstwie opatrunku- film poliuretanowy, w warstwie kontaktowej - silikon, rozmieszczony równomiernie na całej powierzchni opatrunku.  
Możliwość docinania do wybranego kształtu i rozmiaru. Możliwość łączenia z preparatami stosowanymi miejscowo. Do ran z wysiękiem małym do średniego. Możliwość łączenia z kompresjoterapią x 5 szt.</t>
  </si>
  <si>
    <t>17,5 cm x 17,5 cm</t>
  </si>
  <si>
    <t>Sterylny, 3- warstwowy opatrunek specjalistyczny.   Opatrunek wykonany z pianki poliuretanowej zawierającej siarczan srebra oraz węgiel aktywowany
w warstwie kontaktowej - silikon rozmieszczony równomiernie na całej powierzchni opatrunku.  Możliwość docinania do wybranego kształtu i rozmiaru. Do ran z wysiękiem  małym do średniego.  Skuteczność przeciwbakteryjna do 7 dni.  Możliwość łączenia z kompresjoterapią x 5 szt.</t>
  </si>
  <si>
    <t>12 cm x 12,5 cm</t>
  </si>
  <si>
    <t>Sterylny, 5- warstwowy opatrunek specjalistyczny. Paro i gazoprzepuszczalny. Opatrunek przeciwbakteryjny z siarczanem srebra oraz węglem aktywowanym. Opatrunek posiada: zewnętrzną folię barierową – poliuretan, warstwę rozprowadzającą wysięk – poliester, superabsorbent, piankę poliuretanową  zawierającą siarczan srebra oraz węgiel aktywowany, w warstwie kontaktowej silikon, rozmieszczony równomiernie na całej powierzchni. Opatrunek wodoszczelny z obramowaniem x 5 szt.</t>
  </si>
  <si>
    <t>12,5 cm x 12,5 cm</t>
  </si>
  <si>
    <t>Sterylny, 5-warstwowy opatrunek specjalistyczny. Opatrunek posiada: zewnętrzną folię  barierową  (z punktowymi znacznikami,superabsorbent, warstwę rozprowadzającą wysięk, piankę poliuretanową
W warstwie kontaktowej, silikon  rozmieszczony równomiernie na całej powierzchni. Opatrunek z nacięciami warstwy chłonnej w kształcie litery Y przekładający się na  wysoką elastyczność  360 stopni. Opatrunek wodoszczelny z obramowaniem x 5 szt</t>
  </si>
  <si>
    <t>Sterylny, 5-warstwowy opatrunek specjalistyczny. Paro i gazoprzepuszczalny. Opatrunek posiada:zewnętrzną folię barierową z punktowymi znacznikami, superabsorbent ,warstwę rozprowadzającą wysięk,
piankę poliuretanową , w warstwie kontaktowej silikon rozmieszczony równomiernie na całej powierzchni. 
Opatrunek z nacięciami warstwy chłonnej w kształcie litery Y przekładający się na wysoką elastyczność  360 stopni. Opatrunek wodoszczelny z obramowaniem. Kształt owalny x 5 szt.</t>
  </si>
  <si>
    <t>13 cm x 16 cm</t>
  </si>
  <si>
    <t>Sterylny, 5- warstwowy opatrunek specjalistyczny. Wykonanego z- poliakrylanu,pianki poliuretanowej, w warstwie kontaktowej silikon , rozmieszczony równomiernie na całej powierzchni opatrunku.  Opatrunek wodoszczelny z obramowaniem. Przeznaczony na okolice kostki i pięty x 6 szt.</t>
  </si>
  <si>
    <t>22 cm x 25 cm</t>
  </si>
  <si>
    <t>Sterylny 4- warstwowy elastyczny opatrunek pooperacyjny. W warstwie kontaktowej silikon rozmieszczony równomiernie na całej powierzchni.
Opatrunek z nacięciami warstwy chłonnej w kształcie litery Y przekładający się na wysoką elastyczność opatrunku 360 stopni. Opatrunek wodoszczelny z obramowaniem x 10 szt.</t>
  </si>
  <si>
    <t>10 cm x 25 cm</t>
  </si>
  <si>
    <t>Sterylny 4- warstwowy elastyczny opatrunek pooperacyjny. W warstwie kontaktowej silikon  rozmieszczony równomiernie na całej powierzchni.
Opatrunek z nacięciami warstwy chłonnej w kształcie litery Y przekładający się na wysoką elastyczność opatrunku 360 stopni. Opatrunek wodoszczelny z obramowaniem x 10 szt.</t>
  </si>
  <si>
    <t>10 cm x 30 cm</t>
  </si>
  <si>
    <t>Sterylny, 5- warstwowy opatrunek specjalistyczny. Opatrunek posiada: zewnętrzną folię barierową, superabsorbent, warstwy  pianki poliuretanowej,
w warstwie kontaktowej silikon, rozmieszczony równomiernie na całej powierzchni opatrunku.  Opatrunek wodoszczelny z obramowaniem. Przeznaczony na okolice kości  krzyżowejx 5 szt.</t>
  </si>
  <si>
    <t>16 cm x 20 cm</t>
  </si>
  <si>
    <t>Sterylny, 5- warstwowy opatrunek specjalistyczny.  Opatrunek posiada: zewnętrzną folię barierową, superabsorbent,warstwy  pianki poliuretanowej, w warstwie kontaktowej silikon, rozmieszczony równomiernie na całej powierzchni opatrunku.  Opatrunek wodoszczelny z obramowaniem. Przeznaczony na okolice kości krzyżowej x 5 szt.</t>
  </si>
  <si>
    <t>Sterylny, 3- warstwowy opatrunek specjalistyczny.  Opatrunek wykonany z pianki poliuretanowej
w zewnętrznej warstwie opatrunku w warstwie kontaktowej - silikon , rozmieszczony równomiernie na całej powierzchni opatrunku. Możliwość docinania do wybranego kształtu i rozmiaru. Możliwość łączenia z preparatami stosowanymi miejscowo. Do ran suchych lub z małym wysiękiem. Możliwość łączenia z kompresjoterapią x 5 szt.</t>
  </si>
  <si>
    <t>Sterylny, 3- warstwowy opatrunek specjalistyczny.  Opatrunek wykonany:z pianki poliuretanowej
w zewnętrznej warstwie opatrunku w warstwie kontaktowej - silikon , rozmieszczony równomiernie na całej powierzchni opatrunku. Możliwość docinania do wybranego kształtu i rozmiaru. Możliwość łączenia z preparatami stosowanymi miejscowo. Do ran suchych lub z małym wysiękiem. Możliwość łączenia z kompresjoterapią x 5 szt.</t>
  </si>
  <si>
    <t>Sterylny, 3- warstwowy opatrunek specjalistyczny.  Opatrunek wykonany:
z pianki poliuretanowej, w zewnętrznej warstwie opatrunku- film poliuretanowy, w warstwie kontaktowej - silikon, rozmieszczony równomiernie na całej powierzchni opatrunku.  Możliwość docinania do wybranego kształtu i rozmiaru. Do ran z wysiękiem małym do średniego. Możliwość łączenia z preparatami stosowanymi miejscowo oraz kompresjoterapią. Przeznaczony na piętę lub łokieć x 5 szt.</t>
  </si>
  <si>
    <t>21 cm x13 cm</t>
  </si>
  <si>
    <t>Sterylny, semitransparentny opatrunek kontaktowy z siatki poliamidowej, obustronnie pokryty warstwą silikonu na całej powierzchni opatrunku. Maksymalna możliwość czasu aplikacji  do 14 dni. Możliwość docinania. Możliwość łączenia z innymi preparatami stosowanymi miejscowo x 10 szt.</t>
  </si>
  <si>
    <t>10 cm x 7,5 cm</t>
  </si>
  <si>
    <t>Sterylny, przezroczysty, oddychający i samoprzylepny opatrunek posiada papierową ramkę pokrytą silikonem , poliuretanowy film pokryty z jednej strony silikonem. Może być stosowany zarówno jako opatrunek pierwotny, jak i wtórny-do mocowania kaniul, cewników, portów x 10 szt.</t>
  </si>
  <si>
    <t>10 cm x 12 cm</t>
  </si>
  <si>
    <t>Sterylny 4 -warstwowy opatrunek specjalistyczny, przeznaczony do ran z dużym wysiękiem. Opatrunek  wykonany z superabsorbentu, warstwy rozprowadzającej wysięk  ,hydrofilna białą warstwę kontaktową – polipropylen, nieprzepuszczalną warstwę zewnętrzną w kolorze niebieskim. Opatrunek  posiada miękkie obramowanie. Potwierdzona badaniami redukcja metaloproteinaz i kolagenazy x 10 szt.</t>
  </si>
  <si>
    <t>17,5 cm x 12,5 cm</t>
  </si>
  <si>
    <t>20 cm x 40 cm</t>
  </si>
  <si>
    <t>22,5 cm x 17,5 cm</t>
  </si>
  <si>
    <t>25.</t>
  </si>
  <si>
    <t>26.</t>
  </si>
  <si>
    <t>27.</t>
  </si>
  <si>
    <t>Worek trójkomorowy  do wkłucia centralnego o poj. 1970ml , zawierający 16 g azotu ) energii niebiałkowej 1800 kcal. Zawierający mieszaninę 4 rodzajów emulsji tłuszczowej w tym olej rybi , olej sojowy, MCT, olej z oliwek, węglowodany i elektrolity, taurynę bez kwasu glutaminowego x 4 szt.</t>
  </si>
  <si>
    <t>Roztwór blokujący do centralnych dostępów żylnych, zawierający jako substancje czynne taurolidynę o szerokim spektrum działania przeciwdrobnoustrojowego, cytrynian 4% oraz urokinazę w dawce 25 000 j.m. Preparat przeznaczony jest do profilaktyki zakażeń odcewnikowych oraz utrzymania drożności cewników i portów naczyniowych, w szczególności u pacjentów z podwyższonym ryzykiem powikłań zakrzepowych lub niedrożności dostępu żylnego. Produkt rekomendowany do stosowania w centralnych dostępach żylnych, m.in. u pacjentów dializowanych, żywionych pozajelitowo, leczonych onkologicznie oraz wymagających długotrwałego dostępu naczyniowego. Fiolka/ampułka 5 ml; opakowanie 5 szt.</t>
  </si>
  <si>
    <t>Doxylamini hydrogenosuccinas + Pyridoxini hydrochloridum ,tabl. dojelit. 10 mg + 10 mg, x 20 tbl.</t>
  </si>
  <si>
    <t>Estradiolum tabl.powl. 2mg x28 tbl.</t>
  </si>
  <si>
    <t>Aethanol  96% 100g</t>
  </si>
  <si>
    <t>Wazelina biała, tuba 20g x 1 szt.</t>
  </si>
  <si>
    <t>28.</t>
  </si>
  <si>
    <t>29.</t>
  </si>
  <si>
    <t>30.</t>
  </si>
  <si>
    <t>31.</t>
  </si>
  <si>
    <t>Sterylny 4- warstwowy elastyczny opatrunek pooperacyjny. W warstwie kontaktowej silikon rozmieszczony równomiernie na całej powierzchni. Opatrunek z nacięciami warstwy chłonnej w kształcie litery Y przekładający się na wysoką elastyczność opatrunku 360 stopni. Opatrunek wodoszczelny z obramowaniem x 10 szt.</t>
  </si>
  <si>
    <t>10 x 20</t>
  </si>
  <si>
    <t>10 x 15</t>
  </si>
  <si>
    <t>9 x 10</t>
  </si>
  <si>
    <t>6 x 8</t>
  </si>
  <si>
    <t>Wykonawca: 
(nazwa,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</si>
</sst>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[$-415]General"/>
  </numFmts>
  <fonts count="2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0"/>
      <name val="Aptos Display"/>
      <family val="2"/>
      <scheme val="major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Aptos Narrow"/>
      <family val="2"/>
      <charset val="238"/>
      <scheme val="minor"/>
    </font>
    <font>
      <sz val="10"/>
      <color rgb="FF000000"/>
      <name val="Arial CE"/>
      <charset val="238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2"/>
      <name val="Calibri"/>
    </font>
    <font>
      <b/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5" fillId="0" borderId="0" applyBorder="0" applyProtection="0"/>
    <xf numFmtId="0" fontId="1" fillId="0" borderId="0"/>
    <xf numFmtId="0" fontId="2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7" xfId="0" applyFont="1" applyBorder="1"/>
    <xf numFmtId="44" fontId="6" fillId="0" borderId="7" xfId="0" applyNumberFormat="1" applyFont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right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44" fontId="6" fillId="3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4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44" fontId="9" fillId="0" borderId="0" xfId="1" applyFont="1"/>
    <xf numFmtId="44" fontId="9" fillId="0" borderId="0" xfId="1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vertical="top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4" fontId="10" fillId="0" borderId="3" xfId="1" applyFont="1" applyFill="1" applyBorder="1" applyAlignment="1">
      <alignment horizontal="center" vertical="center" wrapText="1"/>
    </xf>
    <xf numFmtId="44" fontId="10" fillId="0" borderId="3" xfId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right" vertical="center"/>
    </xf>
    <xf numFmtId="0" fontId="9" fillId="0" borderId="10" xfId="0" applyFont="1" applyBorder="1"/>
    <xf numFmtId="0" fontId="8" fillId="0" borderId="0" xfId="0" applyFont="1" applyAlignment="1">
      <alignment horizontal="center"/>
    </xf>
    <xf numFmtId="0" fontId="5" fillId="0" borderId="0" xfId="0" applyFont="1"/>
    <xf numFmtId="0" fontId="6" fillId="3" borderId="6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vertical="center"/>
    </xf>
    <xf numFmtId="44" fontId="6" fillId="3" borderId="1" xfId="1" applyFont="1" applyFill="1" applyBorder="1" applyAlignment="1">
      <alignment horizontal="right" vertical="center"/>
    </xf>
    <xf numFmtId="44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49" fontId="14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4" fontId="16" fillId="3" borderId="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4" fontId="16" fillId="3" borderId="1" xfId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horizontal="right"/>
    </xf>
    <xf numFmtId="0" fontId="16" fillId="2" borderId="7" xfId="0" applyFont="1" applyFill="1" applyBorder="1" applyAlignment="1">
      <alignment wrapText="1"/>
    </xf>
    <xf numFmtId="0" fontId="16" fillId="2" borderId="7" xfId="0" applyFont="1" applyFill="1" applyBorder="1" applyAlignment="1">
      <alignment horizontal="center"/>
    </xf>
    <xf numFmtId="0" fontId="16" fillId="2" borderId="7" xfId="0" applyFont="1" applyFill="1" applyBorder="1"/>
    <xf numFmtId="44" fontId="16" fillId="0" borderId="7" xfId="0" applyNumberFormat="1" applyFont="1" applyBorder="1"/>
    <xf numFmtId="0" fontId="16" fillId="0" borderId="7" xfId="0" applyFont="1" applyBorder="1"/>
    <xf numFmtId="0" fontId="16" fillId="2" borderId="8" xfId="0" applyFont="1" applyFill="1" applyBorder="1"/>
    <xf numFmtId="2" fontId="9" fillId="0" borderId="0" xfId="1" applyNumberFormat="1" applyFont="1"/>
    <xf numFmtId="44" fontId="16" fillId="3" borderId="1" xfId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44" fontId="6" fillId="3" borderId="5" xfId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 wrapText="1"/>
    </xf>
    <xf numFmtId="44" fontId="16" fillId="3" borderId="5" xfId="1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/>
    <xf numFmtId="0" fontId="16" fillId="3" borderId="6" xfId="0" applyFont="1" applyFill="1" applyBorder="1" applyAlignment="1">
      <alignment vertical="center" wrapText="1"/>
    </xf>
    <xf numFmtId="0" fontId="0" fillId="3" borderId="6" xfId="0" applyFill="1" applyBorder="1" applyAlignment="1">
      <alignment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44" fontId="19" fillId="3" borderId="1" xfId="1" applyFont="1" applyFill="1" applyBorder="1" applyAlignment="1">
      <alignment horizontal="right" vertical="center"/>
    </xf>
    <xf numFmtId="44" fontId="19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4" fontId="19" fillId="3" borderId="1" xfId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right" vertical="center"/>
    </xf>
    <xf numFmtId="44" fontId="19" fillId="3" borderId="5" xfId="1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44" fontId="5" fillId="0" borderId="0" xfId="1" applyFont="1" applyAlignment="1">
      <alignment horizontal="center"/>
    </xf>
    <xf numFmtId="0" fontId="5" fillId="0" borderId="0" xfId="0" applyFont="1"/>
    <xf numFmtId="0" fontId="9" fillId="0" borderId="1" xfId="0" applyFont="1" applyBorder="1" applyAlignment="1">
      <alignment horizontal="center" vertical="top" wrapText="1"/>
    </xf>
    <xf numFmtId="0" fontId="7" fillId="0" borderId="0" xfId="0" applyFont="1"/>
    <xf numFmtId="0" fontId="5" fillId="0" borderId="1" xfId="0" applyFont="1" applyBorder="1" applyAlignment="1">
      <alignment vertical="top" wrapText="1"/>
    </xf>
  </cellXfs>
  <cellStyles count="6">
    <cellStyle name="Normalny" xfId="0" builtinId="0"/>
    <cellStyle name="Normalny 2" xfId="4" xr:uid="{96910F08-04A2-400B-BBD3-D78D98F8D7D2}"/>
    <cellStyle name="Normalny 3" xfId="3" xr:uid="{3929D17B-5829-4529-8423-2E10B68F0D56}"/>
    <cellStyle name="Normalny 4" xfId="5" xr:uid="{0E6769E8-D324-40B4-854B-91F907C94DE7}"/>
    <cellStyle name="Walutowy" xfId="1" builtinId="4"/>
    <cellStyle name="Walutowy 2" xfId="2" xr:uid="{00000000-0005-0000-0000-00002F000000}"/>
  </cellStyles>
  <dxfs count="4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family val="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34" formatCode="_-* #,##0.00\ &quot;zł&quot;_-;\-* #,##0.00\ &quot;zł&quot;_-;_-* &quot;-&quot;??\ &quot;zł&quot;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1"/>
        <color theme="1"/>
        <name val="Aptos Narrow"/>
        <charset val="238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family val="2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2"/>
        <color rgb="FF000000"/>
        <name val="Aptos Narrow"/>
        <family val="2"/>
        <charset val="238"/>
        <scheme val="none"/>
      </font>
      <fill>
        <patternFill patternType="solid">
          <fgColor rgb="FF000000"/>
          <bgColor rgb="FFFFFFFF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Display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122A0C1-F0B2-4313-B542-C541935C56B1}" name="Tabela1" displayName="Tabela1" ref="A12:L44" totalsRowCount="1" headerRowDxfId="419" dataDxfId="417" totalsRowDxfId="415" headerRowBorderDxfId="418" tableBorderDxfId="416" totalsRowBorderDxfId="414">
  <autoFilter ref="A12:L43" xr:uid="{130899A0-5238-436C-8610-1D3DDD213376}"/>
  <tableColumns count="12">
    <tableColumn id="1" xr3:uid="{240B0C99-B891-407E-82A7-02477F27BA59}" name="L.p." totalsRowLabel="Suma" dataDxfId="413" totalsRowDxfId="412"/>
    <tableColumn id="2" xr3:uid="{F05C6777-8217-410A-AFBC-1EB0FC2E55F9}" name="Nazwa, postać, dawka" dataDxfId="411" totalsRowDxfId="410"/>
    <tableColumn id="3" xr3:uid="{6CA2FBEE-8BBF-402B-8425-3BBEC648B559}" name="j.m." dataDxfId="409" totalsRowDxfId="408"/>
    <tableColumn id="4" xr3:uid="{069D553A-8D8B-4948-B8AC-0E6909A413B1}" name="Ilość" dataDxfId="407" totalsRowDxfId="406"/>
    <tableColumn id="5" xr3:uid="{05A047B8-8FD8-4E24-9869-92FB5DFC779F}" name="C.j. netto" dataDxfId="405" totalsRowDxfId="404" dataCellStyle="Walutowy"/>
    <tableColumn id="6" xr3:uid="{9258AA0B-6F1D-43EF-A4F4-A1EDD316AAEA}" name="Wartość netto" totalsRowFunction="sum" dataDxfId="403" totalsRowDxfId="402" dataCellStyle="Walutowy">
      <calculatedColumnFormula>Tabela1[[#This Row],[Ilość]]*Tabela1[[#This Row],[C.j. netto]]</calculatedColumnFormula>
    </tableColumn>
    <tableColumn id="7" xr3:uid="{5A01D5D6-AC37-45D8-BAEC-072CD8BCF860}" name="Stawka podatku VAT" dataDxfId="401" totalsRowDxfId="400"/>
    <tableColumn id="8" xr3:uid="{F4072215-00CA-4B23-9668-AD28CCB0D785}" name="C.j. brutto" dataDxfId="399" totalsRowDxfId="398" dataCellStyle="Walutowy"/>
    <tableColumn id="9" xr3:uid="{1186B996-68A4-4E6E-A6A2-F156714F8581}" name="Wartość brutto" dataDxfId="397" totalsRowDxfId="396"/>
    <tableColumn id="10" xr3:uid="{5BC16B0E-F2BD-4001-BCF3-756E2A73364E}" name="Producent " dataDxfId="395" totalsRowDxfId="394"/>
    <tableColumn id="11" xr3:uid="{D127E36E-B7CE-4F1E-834E-AFCAFE712B70}" name="Kod EAN" dataDxfId="393" totalsRowDxfId="392"/>
    <tableColumn id="12" xr3:uid="{D3DFFA95-88F8-4C8E-B434-DC06828B325B}" name="Nazwa handlowa, dawka, postać , ilość w opakowaniu" dataDxfId="391" totalsRowDxfId="39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C73FFA-66CD-43E4-BE79-B199D79BFE92}" name="Tabela10" displayName="Tabela10" ref="A12:L14" totalsRowCount="1" headerRowDxfId="149" dataDxfId="147" totalsRowDxfId="145" headerRowBorderDxfId="148" tableBorderDxfId="146" totalsRowBorderDxfId="144">
  <autoFilter ref="A12:L13" xr:uid="{130899A0-5238-436C-8610-1D3DDD213376}"/>
  <tableColumns count="12">
    <tableColumn id="1" xr3:uid="{3480C4F7-94EE-4214-B1BC-D32C97882D4B}" name="L.p." totalsRowLabel="Suma" dataDxfId="143" totalsRowDxfId="142"/>
    <tableColumn id="2" xr3:uid="{2A874D1A-2449-479E-BC1C-F52EB823D7B4}" name="Nazwa, postać, dawka" dataDxfId="141" totalsRowDxfId="140"/>
    <tableColumn id="3" xr3:uid="{3419F3AE-7473-4B6C-A0B1-2EE12865810B}" name="j.m." dataDxfId="139" totalsRowDxfId="138"/>
    <tableColumn id="4" xr3:uid="{CCC95B80-84F5-4C72-95EE-8FB4567E4BEB}" name="Ilość" dataDxfId="137" totalsRowDxfId="136"/>
    <tableColumn id="5" xr3:uid="{18BBE9C9-8C34-44A6-A881-0F20A79225CF}" name="C.j. netto" dataDxfId="135" totalsRowDxfId="134" dataCellStyle="Walutowy"/>
    <tableColumn id="6" xr3:uid="{AA305222-41A9-4BC9-9546-692320BD11B1}" name="Wartość netto" totalsRowFunction="sum" dataDxfId="133" totalsRowDxfId="132" dataCellStyle="Walutowy">
      <calculatedColumnFormula>Tabela10[[#This Row],[Ilość]]*Tabela10[[#This Row],[C.j. netto]]</calculatedColumnFormula>
    </tableColumn>
    <tableColumn id="7" xr3:uid="{C5B16BF1-D277-4C04-BB63-41324940C283}" name="Stawka podatku VAT" dataDxfId="131" totalsRowDxfId="130"/>
    <tableColumn id="8" xr3:uid="{8F602700-5E5D-4586-845D-FAEAF243ACC8}" name="C.j. brutto" dataDxfId="129" totalsRowDxfId="128" dataCellStyle="Walutowy"/>
    <tableColumn id="9" xr3:uid="{4780BD90-419B-4610-857A-5FDF91C1180B}" name="Wartość brutto" dataDxfId="127" totalsRowDxfId="126"/>
    <tableColumn id="10" xr3:uid="{1DFA9D4B-3031-4345-9B2B-BAEAD73E780F}" name="Producent " dataDxfId="125" totalsRowDxfId="124"/>
    <tableColumn id="11" xr3:uid="{A82E985E-A3F9-4B5E-9E54-4D456899D2EF}" name="Kod EAN" dataDxfId="123" totalsRowDxfId="122"/>
    <tableColumn id="12" xr3:uid="{75BCE0CA-0898-4B00-B390-2CA61BFEDA0B}" name="Nazwa handlowa, dawka, postać , ilość w opakowaniu" dataDxfId="121" totalsRowDxfId="12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9C90DF-A27D-4550-BD1F-3A15EEE5FA83}" name="Tabela11" displayName="Tabela11" ref="A12:L14" totalsRowCount="1" headerRowDxfId="119" dataDxfId="117" totalsRowDxfId="115" headerRowBorderDxfId="118" tableBorderDxfId="116" totalsRowBorderDxfId="114">
  <autoFilter ref="A12:L13" xr:uid="{130899A0-5238-436C-8610-1D3DDD213376}"/>
  <tableColumns count="12">
    <tableColumn id="1" xr3:uid="{DFAB946B-9CB8-49E8-8B76-2C04D8F2DDB0}" name="L.p." totalsRowLabel="Suma" dataDxfId="113" totalsRowDxfId="112"/>
    <tableColumn id="2" xr3:uid="{AA166741-B4CC-4346-8506-E28AA0D7A35F}" name="Nazwa, postać, dawka" dataDxfId="111" totalsRowDxfId="110"/>
    <tableColumn id="3" xr3:uid="{DA46467F-252C-46D3-A00A-5DAC092AA0E4}" name="j.m." dataDxfId="109" totalsRowDxfId="108"/>
    <tableColumn id="4" xr3:uid="{EF644AB6-C001-4BDA-B267-B26E74C6C1C6}" name="Ilość" dataDxfId="107" totalsRowDxfId="106"/>
    <tableColumn id="5" xr3:uid="{7D717C59-4432-4305-8A94-D655E6C7FB51}" name="C.j. netto" dataDxfId="105" totalsRowDxfId="104" dataCellStyle="Walutowy"/>
    <tableColumn id="6" xr3:uid="{A6C738FD-CC47-4664-97E7-441C3ECC86A4}" name="Wartość netto" totalsRowFunction="sum" dataDxfId="103" totalsRowDxfId="102" dataCellStyle="Walutowy">
      <calculatedColumnFormula>Tabela11[[#This Row],[Ilość]]*Tabela11[[#This Row],[C.j. netto]]</calculatedColumnFormula>
    </tableColumn>
    <tableColumn id="7" xr3:uid="{BABD19B7-C3F1-43D5-BB0E-6D4D79D6C22E}" name="Stawka podatku VAT" dataDxfId="101" totalsRowDxfId="100"/>
    <tableColumn id="8" xr3:uid="{596A3B3F-148E-4FC2-A192-4AE449536B1F}" name="C.j. brutto" dataDxfId="99" totalsRowDxfId="98" dataCellStyle="Walutowy"/>
    <tableColumn id="9" xr3:uid="{71BDEF8D-04B9-41B7-ADD1-FF1F2A088663}" name="Wartość brutto" dataDxfId="97" totalsRowDxfId="96"/>
    <tableColumn id="10" xr3:uid="{682FED7D-823C-4861-92B0-F9D7C3750F40}" name="Producent " dataDxfId="95" totalsRowDxfId="94"/>
    <tableColumn id="11" xr3:uid="{E09000B9-CEA1-4EC8-B766-DC4ED4F9A57C}" name="Kod EAN" dataDxfId="93" totalsRowDxfId="92"/>
    <tableColumn id="12" xr3:uid="{6ABA0C2A-4B30-49BC-835C-058F7A5AB52C}" name="Nazwa handlowa, dawka, postać , ilość w opakowaniu" dataDxfId="91" totalsRowDxfId="9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9C0900-8ED4-4752-B27A-D9200C4D9D4E}" name="Tabela12" displayName="Tabela12" ref="A12:L14" totalsRowCount="1" headerRowDxfId="89" dataDxfId="87" totalsRowDxfId="85" headerRowBorderDxfId="88" tableBorderDxfId="86" totalsRowBorderDxfId="84">
  <autoFilter ref="A12:L13" xr:uid="{130899A0-5238-436C-8610-1D3DDD213376}"/>
  <tableColumns count="12">
    <tableColumn id="1" xr3:uid="{E690F7B5-3A62-46E5-8A6D-75E8E5A3681F}" name="L.p." totalsRowLabel="Suma" dataDxfId="83" totalsRowDxfId="82"/>
    <tableColumn id="2" xr3:uid="{691F5A1B-4B6A-4008-ACE9-10FDF5E11486}" name="Nazwa, postać, dawka" dataDxfId="81" totalsRowDxfId="80"/>
    <tableColumn id="3" xr3:uid="{CA997BC1-334D-4187-A2CB-3CB9915BF74F}" name="j.m." dataDxfId="79" totalsRowDxfId="78"/>
    <tableColumn id="4" xr3:uid="{E28BDF8F-D914-49ED-A513-A78817090FE3}" name="Ilość" dataDxfId="77" totalsRowDxfId="76"/>
    <tableColumn id="5" xr3:uid="{906E6DD3-E9E3-45EB-803F-37852880AC0B}" name="C.j. netto" dataDxfId="75" totalsRowDxfId="74" dataCellStyle="Walutowy"/>
    <tableColumn id="6" xr3:uid="{F2B95ADB-E69C-49E5-BE24-B38758C1538C}" name="Wartość netto" totalsRowFunction="sum" dataDxfId="73" totalsRowDxfId="72" dataCellStyle="Walutowy">
      <calculatedColumnFormula>Tabela12[[#This Row],[Ilość]]*Tabela12[[#This Row],[C.j. netto]]</calculatedColumnFormula>
    </tableColumn>
    <tableColumn id="7" xr3:uid="{75277C53-B678-4A64-88F9-5BCFEAE5A1BB}" name="Stawka podatku VAT" dataDxfId="71" totalsRowDxfId="70"/>
    <tableColumn id="8" xr3:uid="{665F8E41-8B89-47AD-88F0-C1E7DF6D5A80}" name="C.j. brutto" dataDxfId="69" totalsRowDxfId="68" dataCellStyle="Walutowy"/>
    <tableColumn id="9" xr3:uid="{74576F70-0402-4FAC-AFE4-3156EDA39E20}" name="Wartość brutto" dataDxfId="67" totalsRowDxfId="66"/>
    <tableColumn id="10" xr3:uid="{342E621D-B22D-45A3-B375-5EE3FAFE70A1}" name="Producent " dataDxfId="65" totalsRowDxfId="64"/>
    <tableColumn id="11" xr3:uid="{65BFABBE-531B-42C3-9500-6F3C3BEB2412}" name="Kod EAN" dataDxfId="63" totalsRowDxfId="62"/>
    <tableColumn id="12" xr3:uid="{2864572C-F650-429B-886E-1CF0F2E2D4D3}" name="Nazwa handlowa, dawka, postać , ilość w opakowaniu" dataDxfId="61" totalsRowDxfId="6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D5A21A6-01D1-4BC0-A70C-4FE7E0E502C3}" name="Tabela13" displayName="Tabela13" ref="A12:L15" totalsRowCount="1" headerRowDxfId="59" dataDxfId="57" totalsRowDxfId="55" headerRowBorderDxfId="58" tableBorderDxfId="56" totalsRowBorderDxfId="54">
  <autoFilter ref="A12:L14" xr:uid="{130899A0-5238-436C-8610-1D3DDD213376}"/>
  <tableColumns count="12">
    <tableColumn id="1" xr3:uid="{C0BCA9FC-1E82-444D-9D9C-D02CEFABF33C}" name="L.p." totalsRowLabel="Suma" dataDxfId="53" totalsRowDxfId="52"/>
    <tableColumn id="2" xr3:uid="{D9DDB61A-C83F-4E6C-B8E1-718A417B4967}" name="Nazwa, postać, dawka" dataDxfId="51" totalsRowDxfId="50"/>
    <tableColumn id="3" xr3:uid="{6C9794B3-B98F-4C48-8A0A-39D0A63AE2DC}" name="j.m." dataDxfId="49" totalsRowDxfId="48"/>
    <tableColumn id="4" xr3:uid="{E6FADD80-410D-4C61-A065-170F05FC7193}" name="Ilość" dataDxfId="47" totalsRowDxfId="46"/>
    <tableColumn id="5" xr3:uid="{F751F84B-C6B2-4602-85A7-55EFC7469A83}" name="C.j. netto" dataDxfId="45" totalsRowDxfId="44" dataCellStyle="Walutowy"/>
    <tableColumn id="6" xr3:uid="{B00DEAD2-F35D-4EB3-9AC1-251DD1FDC0AC}" name="Wartość netto" totalsRowFunction="sum" dataDxfId="43" totalsRowDxfId="42" dataCellStyle="Walutowy">
      <calculatedColumnFormula>Tabela13[[#This Row],[Ilość]]*Tabela13[[#This Row],[C.j. netto]]</calculatedColumnFormula>
    </tableColumn>
    <tableColumn id="7" xr3:uid="{6D1765BD-F41E-4B13-8624-7A0E2712A272}" name="Stawka podatku VAT" dataDxfId="41" totalsRowDxfId="40"/>
    <tableColumn id="8" xr3:uid="{1CA07827-0876-41E4-A8C4-E40D2352AC40}" name="C.j. brutto" dataDxfId="39" totalsRowDxfId="38" dataCellStyle="Walutowy"/>
    <tableColumn id="9" xr3:uid="{162D48A4-252F-45A9-AA7F-533FECCFFF89}" name="Wartość brutto" dataDxfId="37" totalsRowDxfId="36"/>
    <tableColumn id="10" xr3:uid="{A7C8C4C0-3BE6-42F0-A141-ECF37C380E54}" name="Producent " dataDxfId="35" totalsRowDxfId="34"/>
    <tableColumn id="11" xr3:uid="{C2198034-62A9-435F-A72F-C26DBFD8FB7C}" name="Kod EAN" dataDxfId="33" totalsRowDxfId="32"/>
    <tableColumn id="12" xr3:uid="{12D96D02-7F13-422E-9C75-2BE500B3B926}" name="Nazwa handlowa, dawka, postać , ilość w opakowaniu" dataDxfId="31" totalsRowDxfId="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6A34B0F-B73C-4F67-A001-4611BB627A43}" name="Tabela14" displayName="Tabela14" ref="A12:L14" totalsRowCount="1" headerRowDxfId="29" dataDxfId="27" totalsRowDxfId="25" headerRowBorderDxfId="28" tableBorderDxfId="26" totalsRowBorderDxfId="24">
  <autoFilter ref="A12:L13" xr:uid="{130899A0-5238-436C-8610-1D3DDD213376}"/>
  <tableColumns count="12">
    <tableColumn id="1" xr3:uid="{FE782C63-D27D-46EE-8D85-4281F413EA78}" name="L.p." totalsRowLabel="Suma" dataDxfId="23" totalsRowDxfId="22"/>
    <tableColumn id="2" xr3:uid="{B7885A3C-A362-4C29-84A3-9AA789F846E8}" name="Nazwa, postać, dawka" dataDxfId="21" totalsRowDxfId="20"/>
    <tableColumn id="3" xr3:uid="{DC506EE8-FDFD-40DF-A437-2DEF11FC733B}" name="j.m." dataDxfId="19" totalsRowDxfId="18"/>
    <tableColumn id="4" xr3:uid="{60DE16A5-3856-4625-9F96-C81DF0021239}" name="Ilość" dataDxfId="17" totalsRowDxfId="16"/>
    <tableColumn id="5" xr3:uid="{7A069CDC-1825-4FE0-80D6-4B16DAE7C03F}" name="C.j. netto" dataDxfId="15" totalsRowDxfId="14" dataCellStyle="Walutowy"/>
    <tableColumn id="6" xr3:uid="{E36EBD21-E009-44A8-8337-71D5D11CB838}" name="Wartość netto" totalsRowFunction="sum" dataDxfId="13" totalsRowDxfId="12" dataCellStyle="Walutowy">
      <calculatedColumnFormula>Tabela14[[#This Row],[Ilość]]*Tabela14[[#This Row],[C.j. netto]]</calculatedColumnFormula>
    </tableColumn>
    <tableColumn id="7" xr3:uid="{FC24A5B4-E4D5-4F18-870E-7F218E238F62}" name="Stawka podatku VAT" dataDxfId="11" totalsRowDxfId="10"/>
    <tableColumn id="8" xr3:uid="{A2D1F89A-BF62-48BD-A8EB-1BA2B181AA23}" name="C.j. brutto" dataDxfId="9" totalsRowDxfId="8" dataCellStyle="Walutowy"/>
    <tableColumn id="9" xr3:uid="{48003EAE-8945-4E6D-9CDE-442D10829901}" name="Wartość brutto" dataDxfId="7" totalsRowDxfId="6"/>
    <tableColumn id="10" xr3:uid="{2AFDA758-8582-4A4A-8F73-F9C4B0B04D82}" name="Producent " dataDxfId="5" totalsRowDxfId="4"/>
    <tableColumn id="11" xr3:uid="{FA8354E5-0082-463D-9FA1-A48ABFCFAEEB}" name="Kod EAN" dataDxfId="3" totalsRowDxfId="2"/>
    <tableColumn id="12" xr3:uid="{3E2223AA-8A45-4AD5-89EF-8ED96426100E}" name="Nazwa handlowa, dawka, postać , ilość w opakowaniu" dataDxfId="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95E7240-1D86-48CF-917A-BD41715BFE25}" name="Tabela2" displayName="Tabela2" ref="A12:L14" totalsRowCount="1" headerRowDxfId="389" dataDxfId="387" totalsRowDxfId="385" headerRowBorderDxfId="388" tableBorderDxfId="386" totalsRowBorderDxfId="384">
  <autoFilter ref="A12:L13" xr:uid="{130899A0-5238-436C-8610-1D3DDD213376}"/>
  <tableColumns count="12">
    <tableColumn id="1" xr3:uid="{DAC5A5EC-E471-4529-8CB7-2C50AE3DD956}" name="L.p." totalsRowLabel="Suma" dataDxfId="383" totalsRowDxfId="382"/>
    <tableColumn id="2" xr3:uid="{006710CD-3D43-4103-A220-D620F939A815}" name="Nazwa, postać, dawka" dataDxfId="381" totalsRowDxfId="380"/>
    <tableColumn id="3" xr3:uid="{9EDC9C8B-591E-49C9-8C4B-6E6B07CCADFF}" name="j.m." dataDxfId="379" totalsRowDxfId="378"/>
    <tableColumn id="4" xr3:uid="{29DD70C0-1A52-4B43-9ED3-0A31F4A726C9}" name="Ilość" dataDxfId="377" totalsRowDxfId="376"/>
    <tableColumn id="5" xr3:uid="{6962BAAB-86BD-478D-A159-4CFDF1CC9083}" name="C.j. netto" dataDxfId="375" totalsRowDxfId="374" dataCellStyle="Walutowy"/>
    <tableColumn id="6" xr3:uid="{BC3C889F-9D63-4735-A175-52D71790F6E6}" name="Wartość netto" totalsRowFunction="sum" dataDxfId="373" totalsRowDxfId="372" dataCellStyle="Walutowy">
      <calculatedColumnFormula>Tabela2[[#This Row],[Ilość]]*Tabela2[[#This Row],[C.j. netto]]</calculatedColumnFormula>
    </tableColumn>
    <tableColumn id="7" xr3:uid="{95B1EE81-B28A-474F-808C-8F73F27A7BAA}" name="Stawka podatku VAT" dataDxfId="371" totalsRowDxfId="370"/>
    <tableColumn id="8" xr3:uid="{B5BD9E42-7125-4154-A620-FD14DCE63384}" name="C.j. brutto" dataDxfId="369" totalsRowDxfId="368" dataCellStyle="Walutowy"/>
    <tableColumn id="9" xr3:uid="{001ED9C6-6637-4021-8D63-E43D23BF5B03}" name="Wartość brutto" dataDxfId="367" totalsRowDxfId="366"/>
    <tableColumn id="10" xr3:uid="{BDC9CA86-56B4-4BAC-B9B1-FE8619A34B4A}" name="Producent " dataDxfId="365" totalsRowDxfId="364"/>
    <tableColumn id="11" xr3:uid="{601E6B35-E351-489E-A243-BC73B3F904CE}" name="Kod EAN" dataDxfId="363" totalsRowDxfId="362"/>
    <tableColumn id="12" xr3:uid="{0B82AC07-857F-4D10-9FAC-9F00CBEFC440}" name="Nazwa handlowa, dawka, postać , ilość w opakowaniu" dataDxfId="361" totalsRowDxfId="36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6EB0562-8CF8-4A58-A301-08A6619993AD}" name="Tabela3" displayName="Tabela3" ref="A11:L36" totalsRowCount="1" headerRowDxfId="359" dataDxfId="357" totalsRowDxfId="355" headerRowBorderDxfId="358" tableBorderDxfId="356" totalsRowBorderDxfId="354">
  <autoFilter ref="A11:L35" xr:uid="{130899A0-5238-436C-8610-1D3DDD213376}"/>
  <tableColumns count="12">
    <tableColumn id="1" xr3:uid="{110ABAE8-6715-4D6F-8139-6D5548190C23}" name="L.p." totalsRowLabel="Suma" dataDxfId="353" totalsRowDxfId="352"/>
    <tableColumn id="2" xr3:uid="{69D49E8D-C59E-4C62-B269-183CEA0AF266}" name="Nazwa, postać, dawka" dataDxfId="351" totalsRowDxfId="350"/>
    <tableColumn id="3" xr3:uid="{A2B15BC5-0D4A-4F48-9E30-E8064F8EBA64}" name="j.m." dataDxfId="349" totalsRowDxfId="348"/>
    <tableColumn id="4" xr3:uid="{B807D3C1-432A-4CFD-85DA-43E2F80B554A}" name="Ilość" dataDxfId="347" totalsRowDxfId="346"/>
    <tableColumn id="5" xr3:uid="{92F56F9C-45C3-4F09-830A-29EF6729CF9D}" name="C.j. netto" dataDxfId="345" totalsRowDxfId="344" dataCellStyle="Walutowy"/>
    <tableColumn id="6" xr3:uid="{CFE59697-D287-4FF9-B226-DBFEE6248B6E}" name="Wartość netto" totalsRowFunction="sum" dataDxfId="343" totalsRowDxfId="342" dataCellStyle="Walutowy">
      <calculatedColumnFormula>Tabela3[[#This Row],[Ilość]]*Tabela3[[#This Row],[C.j. netto]]</calculatedColumnFormula>
    </tableColumn>
    <tableColumn id="7" xr3:uid="{1251F0CE-CCEF-46FA-A619-DF318E52CBA6}" name="Stawka podatku VAT" dataDxfId="341" totalsRowDxfId="340"/>
    <tableColumn id="8" xr3:uid="{A0CFDAAB-5BFF-42D4-9383-9C8A957B3A9F}" name="C.j. brutto" dataDxfId="339" totalsRowDxfId="338" dataCellStyle="Walutowy"/>
    <tableColumn id="9" xr3:uid="{B02E7C2E-539C-4352-A53B-2FE3FFE85BA4}" name="Wartość brutto" dataDxfId="337" totalsRowDxfId="336"/>
    <tableColumn id="10" xr3:uid="{315EB60F-9D46-4C74-8D02-AB8CBF7211A8}" name="Producent " dataDxfId="335" totalsRowDxfId="334"/>
    <tableColumn id="11" xr3:uid="{62FAF7DF-124A-4D75-817B-047C6FFBDA2E}" name="Kod EAN" dataDxfId="333" totalsRowDxfId="332"/>
    <tableColumn id="12" xr3:uid="{64237E4B-E997-4C46-935B-D5DEF363030D}" name="Nazwa handlowa, dawka, postać , ilość w opakowaniu" dataDxfId="331" totalsRowDxfId="33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471C3A9-2BB8-43FD-868E-EDE249CD411B}" name="Tabela4" displayName="Tabela4" ref="A12:L14" totalsRowCount="1" headerRowDxfId="329" dataDxfId="327" totalsRowDxfId="325" headerRowBorderDxfId="328" tableBorderDxfId="326" totalsRowBorderDxfId="324">
  <autoFilter ref="A12:L13" xr:uid="{130899A0-5238-436C-8610-1D3DDD213376}"/>
  <tableColumns count="12">
    <tableColumn id="1" xr3:uid="{2FD1F970-7FA0-4675-AD9A-9F39447F101D}" name="L.p." totalsRowLabel="Suma" dataDxfId="323" totalsRowDxfId="322"/>
    <tableColumn id="2" xr3:uid="{E9F64C10-EF0D-4806-B0B9-32BAB5603EE9}" name="Nazwa, postać, dawka" dataDxfId="321" totalsRowDxfId="320"/>
    <tableColumn id="3" xr3:uid="{F6E2C286-08BD-490B-BF07-A82F5DAE4ADF}" name="j.m." dataDxfId="319" totalsRowDxfId="318"/>
    <tableColumn id="4" xr3:uid="{66B3A693-0F5A-4344-A99F-45303470B911}" name="Ilość" dataDxfId="317" totalsRowDxfId="316"/>
    <tableColumn id="5" xr3:uid="{978761CF-15C1-45E5-A4C0-0EF2EE9136A1}" name="C.j. netto" dataDxfId="315" totalsRowDxfId="314" dataCellStyle="Walutowy"/>
    <tableColumn id="6" xr3:uid="{5AB0893C-D4F6-400A-B175-245CCD7FDCB9}" name="Wartość netto" totalsRowFunction="sum" dataDxfId="313" totalsRowDxfId="312" dataCellStyle="Walutowy">
      <calculatedColumnFormula>Tabela4[[#This Row],[Ilość]]*Tabela4[[#This Row],[C.j. netto]]</calculatedColumnFormula>
    </tableColumn>
    <tableColumn id="7" xr3:uid="{710941E8-C299-4DE9-83D8-FF700908A977}" name="Stawka podatku VAT" dataDxfId="311" totalsRowDxfId="310"/>
    <tableColumn id="8" xr3:uid="{5EFF31C8-9376-413E-BCD8-02236EA097BB}" name="C.j. brutto" dataDxfId="309" totalsRowDxfId="308" dataCellStyle="Walutowy"/>
    <tableColumn id="9" xr3:uid="{1D5C1486-92A4-4890-85F4-07E7E45F33D6}" name="Wartość brutto" dataDxfId="307" totalsRowDxfId="306"/>
    <tableColumn id="10" xr3:uid="{EEAF0706-6C9D-4ECF-9C6B-923CA5A29999}" name="Producent " dataDxfId="305" totalsRowDxfId="304"/>
    <tableColumn id="11" xr3:uid="{5E13B84D-DB13-409C-B279-97650597ADA5}" name="Kod EAN" dataDxfId="303" totalsRowDxfId="302"/>
    <tableColumn id="12" xr3:uid="{33CF047D-9B10-4379-AAF9-8A9F115C178F}" name="Nazwa handlowa, dawka, postać , ilość w opakowaniu" dataDxfId="301" totalsRowDxfId="30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A9EA5A5-1AA9-4609-9DC2-2C1AB978E4CA}" name="Tabela5" displayName="Tabela5" ref="A12:L16" totalsRowCount="1" headerRowDxfId="299" dataDxfId="297" totalsRowDxfId="295" headerRowBorderDxfId="298" tableBorderDxfId="296" totalsRowBorderDxfId="294">
  <autoFilter ref="A12:L15" xr:uid="{130899A0-5238-436C-8610-1D3DDD213376}"/>
  <tableColumns count="12">
    <tableColumn id="1" xr3:uid="{97357FD7-2A8C-4D93-A31E-D5D560B35735}" name="L.p." totalsRowLabel="Suma" dataDxfId="293" totalsRowDxfId="292"/>
    <tableColumn id="2" xr3:uid="{895816CF-6690-430F-B047-C4E7E934E982}" name="Nazwa, postać, dawka" dataDxfId="291" totalsRowDxfId="290"/>
    <tableColumn id="3" xr3:uid="{03C4618C-2E32-48BC-825A-5FDD2948F1E4}" name="j.m." dataDxfId="289" totalsRowDxfId="288"/>
    <tableColumn id="4" xr3:uid="{5D30A802-434D-4933-9662-FA6D9EE6F1F6}" name="Ilość" dataDxfId="287" totalsRowDxfId="286"/>
    <tableColumn id="5" xr3:uid="{87C5F468-A268-489D-B9E7-DE6CD6C045AB}" name="C.j. netto" dataDxfId="285" totalsRowDxfId="284" dataCellStyle="Walutowy"/>
    <tableColumn id="6" xr3:uid="{E380C70C-0613-4C1C-BE68-93437F183334}" name="Wartość netto" totalsRowFunction="sum" dataDxfId="283" totalsRowDxfId="282" dataCellStyle="Walutowy">
      <calculatedColumnFormula>Tabela5[[#This Row],[Ilość]]*Tabela5[[#This Row],[C.j. netto]]</calculatedColumnFormula>
    </tableColumn>
    <tableColumn id="7" xr3:uid="{63C0646C-0F71-477D-BEAE-7D021D563FED}" name="Stawka podatku VAT" dataDxfId="281" totalsRowDxfId="280"/>
    <tableColumn id="8" xr3:uid="{B00CB3F7-7A79-4850-9A94-40903360D878}" name="C.j. brutto" dataDxfId="279" totalsRowDxfId="278" dataCellStyle="Walutowy"/>
    <tableColumn id="9" xr3:uid="{76FAEAA2-223A-4DEA-A4C3-70EC80C445FA}" name="Wartość brutto" dataDxfId="277" totalsRowDxfId="276"/>
    <tableColumn id="10" xr3:uid="{A402A8A6-B6AD-4880-87D7-C43F625C2F6B}" name="Producent " dataDxfId="275" totalsRowDxfId="274"/>
    <tableColumn id="11" xr3:uid="{B0705608-C915-474F-AFAA-DD80AD137F7C}" name="Kod EAN" dataDxfId="273" totalsRowDxfId="272"/>
    <tableColumn id="12" xr3:uid="{3806FD41-FC2B-4D7D-B20A-56BF9FF2750A}" name="Nazwa handlowa, dawka, postać , ilość w opakowaniu" dataDxfId="271" totalsRowDxfId="27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22BE1A2-4F87-41B1-B104-88799ED771D5}" name="Tabela6" displayName="Tabela6" ref="A12:L19" totalsRowCount="1" headerRowDxfId="269" dataDxfId="267" totalsRowDxfId="265" headerRowBorderDxfId="268" tableBorderDxfId="266" totalsRowBorderDxfId="264">
  <autoFilter ref="A12:L18" xr:uid="{130899A0-5238-436C-8610-1D3DDD213376}"/>
  <tableColumns count="12">
    <tableColumn id="1" xr3:uid="{22BD5AB5-8F54-4CAB-A09F-E583599E8001}" name="L.p." totalsRowLabel="Suma" dataDxfId="263" totalsRowDxfId="262"/>
    <tableColumn id="2" xr3:uid="{E70B0D6C-197F-4597-9B86-70719760603A}" name="Nazwa, postać, dawka" dataDxfId="261" totalsRowDxfId="260"/>
    <tableColumn id="3" xr3:uid="{8280FA7C-7220-4255-9C24-616AC93960CD}" name="j.m." dataDxfId="259" totalsRowDxfId="258"/>
    <tableColumn id="4" xr3:uid="{2DEF30C5-20C6-4D29-9121-D17DB534F582}" name="Ilość" dataDxfId="257" totalsRowDxfId="256"/>
    <tableColumn id="5" xr3:uid="{4B9F62D1-091A-414F-A756-124CA4134B17}" name="C.j. netto" dataDxfId="255" totalsRowDxfId="254" dataCellStyle="Walutowy"/>
    <tableColumn id="6" xr3:uid="{0DCB684E-65D4-47AA-A19B-807DB790B52C}" name="Wartość netto" totalsRowFunction="sum" dataDxfId="253" totalsRowDxfId="252" dataCellStyle="Walutowy">
      <calculatedColumnFormula>Tabela6[[#This Row],[Ilość]]*Tabela6[[#This Row],[C.j. netto]]</calculatedColumnFormula>
    </tableColumn>
    <tableColumn id="7" xr3:uid="{C4F15EDF-5EED-461A-8BD9-FD94220FFEEE}" name="Stawka podatku VAT" dataDxfId="251" totalsRowDxfId="250"/>
    <tableColumn id="8" xr3:uid="{785109F1-A817-420F-BEED-45576AAD780E}" name="C.j. brutto" dataDxfId="249" totalsRowDxfId="248" dataCellStyle="Walutowy"/>
    <tableColumn id="9" xr3:uid="{E476406D-7F08-43F6-8A2A-2B4410D2FE12}" name="Wartość brutto" dataDxfId="247" totalsRowDxfId="246"/>
    <tableColumn id="10" xr3:uid="{39F94C38-C38D-47E6-8429-40F90DCAF1B5}" name="Producent " dataDxfId="245" totalsRowDxfId="244"/>
    <tableColumn id="11" xr3:uid="{2FBBB65B-C0DF-48C8-A42B-38A6A717EF54}" name="Kod EAN" dataDxfId="243" totalsRowDxfId="242"/>
    <tableColumn id="12" xr3:uid="{2FA40D5A-4D5B-40FA-B53D-253C8781AF55}" name="Nazwa handlowa, dawka, postać , ilość w opakowaniu" dataDxfId="241" totalsRowDxfId="24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C18BCD0-D734-4A84-A897-0825AD3EA553}" name="Tabela7" displayName="Tabela7" ref="A12:L16" totalsRowCount="1" headerRowDxfId="239" dataDxfId="237" totalsRowDxfId="235" headerRowBorderDxfId="238" tableBorderDxfId="236" totalsRowBorderDxfId="234">
  <autoFilter ref="A12:L15" xr:uid="{130899A0-5238-436C-8610-1D3DDD213376}"/>
  <tableColumns count="12">
    <tableColumn id="1" xr3:uid="{9DE5F189-3A9C-417D-90C7-0D0395093BEE}" name="L.p." totalsRowLabel="Suma" dataDxfId="233" totalsRowDxfId="232"/>
    <tableColumn id="2" xr3:uid="{4130E772-C825-4295-967C-EDB16EE81F08}" name="Nazwa, postać, dawka" dataDxfId="231" totalsRowDxfId="230"/>
    <tableColumn id="3" xr3:uid="{22C4AB59-C377-4BFF-9617-6DCA1ED1C13F}" name="j.m." dataDxfId="229" totalsRowDxfId="228"/>
    <tableColumn id="4" xr3:uid="{D6B876C7-6862-4AB8-BC6E-0F011A6CE2F6}" name="Ilość" dataDxfId="227" totalsRowDxfId="226"/>
    <tableColumn id="5" xr3:uid="{584E67E6-64A5-4F77-BD08-063548420563}" name="C.j. netto" dataDxfId="225" totalsRowDxfId="224" dataCellStyle="Walutowy"/>
    <tableColumn id="6" xr3:uid="{63B828BC-8096-4A45-9679-1190EF685D62}" name="Wartość netto" totalsRowFunction="sum" dataDxfId="223" totalsRowDxfId="222" dataCellStyle="Walutowy">
      <calculatedColumnFormula>Tabela7[[#This Row],[Ilość]]*Tabela7[[#This Row],[C.j. netto]]</calculatedColumnFormula>
    </tableColumn>
    <tableColumn id="7" xr3:uid="{18D8804D-B0B8-4084-B7A0-639750455119}" name="Stawka podatku VAT" dataDxfId="221" totalsRowDxfId="220"/>
    <tableColumn id="8" xr3:uid="{09EA5507-ADF4-495A-AD33-8E0874BFBA5F}" name="C.j. brutto" dataDxfId="219" totalsRowDxfId="218" dataCellStyle="Walutowy"/>
    <tableColumn id="9" xr3:uid="{2787A601-EEBC-4E52-A496-EB0638F9513E}" name="Wartość brutto" dataDxfId="217" totalsRowDxfId="216"/>
    <tableColumn id="10" xr3:uid="{1D57828E-396C-4E20-8687-F0B529AE63EF}" name="Producent " dataDxfId="215" totalsRowDxfId="214"/>
    <tableColumn id="11" xr3:uid="{2A457737-4DFF-4BF1-BD33-B2BAE3410F17}" name="Kod EAN" dataDxfId="213" totalsRowDxfId="212"/>
    <tableColumn id="12" xr3:uid="{5D076FD5-B70C-4E6E-8797-3CC8E56E7B24}" name="Nazwa handlowa, dawka, postać , ilość w opakowaniu" dataDxfId="211" totalsRowDxfId="2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A447FCF-3B26-4E9D-8EF4-8EA28467D1E3}" name="Tabela8" displayName="Tabela8" ref="A12:L15" totalsRowCount="1" headerRowDxfId="209" dataDxfId="207" totalsRowDxfId="205" headerRowBorderDxfId="208" tableBorderDxfId="206" totalsRowBorderDxfId="204">
  <autoFilter ref="A12:L14" xr:uid="{130899A0-5238-436C-8610-1D3DDD213376}"/>
  <tableColumns count="12">
    <tableColumn id="1" xr3:uid="{30B0E460-4837-41EF-A137-6A87FA6EF847}" name="L.p." totalsRowLabel="Suma" dataDxfId="203" totalsRowDxfId="202"/>
    <tableColumn id="2" xr3:uid="{7F17D2AF-D8F3-4EF3-8BBC-A64958F8C583}" name="Nazwa, postać, dawka" dataDxfId="201" totalsRowDxfId="200"/>
    <tableColumn id="3" xr3:uid="{0283CAB9-FA09-47E1-80A4-37C056DF4AC4}" name="j.m." dataDxfId="199" totalsRowDxfId="198"/>
    <tableColumn id="4" xr3:uid="{F08DD0CD-51D3-4F38-9FBE-3AE6C0392E00}" name="Ilość" dataDxfId="197" totalsRowDxfId="196"/>
    <tableColumn id="5" xr3:uid="{5C5DC42F-E771-4B10-8B40-2C3EC0076161}" name="C.j. netto" dataDxfId="195" totalsRowDxfId="194" dataCellStyle="Walutowy"/>
    <tableColumn id="6" xr3:uid="{0D7DDF22-E267-4917-8174-31BD3DCF77F3}" name="Wartość netto" totalsRowFunction="sum" dataDxfId="193" totalsRowDxfId="192" dataCellStyle="Walutowy">
      <calculatedColumnFormula>Tabela8[[#This Row],[Ilość]]*Tabela8[[#This Row],[C.j. netto]]</calculatedColumnFormula>
    </tableColumn>
    <tableColumn id="7" xr3:uid="{7CF33025-9C3F-4B81-9ACD-3F35019DDDD6}" name="Stawka podatku VAT" dataDxfId="191" totalsRowDxfId="190"/>
    <tableColumn id="8" xr3:uid="{8C8A4F82-67D2-4F74-BE9E-3B42AF5E12FE}" name="C.j. brutto" dataDxfId="189" totalsRowDxfId="188" dataCellStyle="Walutowy"/>
    <tableColumn id="9" xr3:uid="{C92450F3-5766-441F-820C-F60C30223F86}" name="Wartość brutto" dataDxfId="187" totalsRowDxfId="186"/>
    <tableColumn id="10" xr3:uid="{B6FCBAD2-5014-4C80-AB85-332C579401F9}" name="Producent " dataDxfId="185" totalsRowDxfId="184"/>
    <tableColumn id="11" xr3:uid="{BCE67FD8-919C-4A0A-B3EC-161B3F6F12C8}" name="Kod EAN" dataDxfId="183" totalsRowDxfId="182"/>
    <tableColumn id="12" xr3:uid="{B99A0788-048F-485A-95BF-7EB351CE7ED2}" name="Nazwa handlowa, dawka, postać , ilość w opakowaniu" dataDxfId="181" totalsRowDxfId="18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37AA58-76C7-4D36-A57A-80F3535BD412}" name="Tabela9" displayName="Tabela9" ref="A12:L31" totalsRowCount="1" headerRowDxfId="179" dataDxfId="177" totalsRowDxfId="175" headerRowBorderDxfId="178" tableBorderDxfId="176" totalsRowBorderDxfId="174">
  <autoFilter ref="A12:L30" xr:uid="{130899A0-5238-436C-8610-1D3DDD213376}"/>
  <tableColumns count="12">
    <tableColumn id="1" xr3:uid="{9326AD51-6AEB-45CF-8C7D-A5B8A8F2E770}" name="L.p." totalsRowLabel="Suma" dataDxfId="173" totalsRowDxfId="172"/>
    <tableColumn id="2" xr3:uid="{7FDCB438-04A0-4CBE-9A15-FF142EF16C54}" name="Nazwa, postać, dawka" dataDxfId="171" totalsRowDxfId="170"/>
    <tableColumn id="3" xr3:uid="{7C22CC1B-042F-432C-B5B4-8467039DE1E7}" name="j.m." dataDxfId="169" totalsRowDxfId="168"/>
    <tableColumn id="4" xr3:uid="{8459F54A-9F80-4062-A1B3-F2BE51023DD1}" name="Ilość" dataDxfId="167" totalsRowDxfId="166"/>
    <tableColumn id="5" xr3:uid="{D2A5A5A3-ED9E-48CA-AEC7-25D1F1A98A41}" name="C.j. netto" dataDxfId="165" totalsRowDxfId="164" dataCellStyle="Walutowy"/>
    <tableColumn id="6" xr3:uid="{04F5948D-1E6C-4E83-9DA7-029D8705EEE4}" name="Wartość netto" totalsRowFunction="sum" dataDxfId="163" totalsRowDxfId="162" dataCellStyle="Walutowy">
      <calculatedColumnFormula>Tabela9[[#This Row],[Ilość]]*Tabela9[[#This Row],[C.j. netto]]</calculatedColumnFormula>
    </tableColumn>
    <tableColumn id="7" xr3:uid="{09C71C14-02EC-426A-B049-D117336E188F}" name="Stawka podatku VAT" dataDxfId="161" totalsRowDxfId="160"/>
    <tableColumn id="8" xr3:uid="{39C8313A-32CE-4D6C-AAE0-04877E52D36F}" name="C.j. brutto" dataDxfId="159" totalsRowDxfId="158" dataCellStyle="Walutowy"/>
    <tableColumn id="9" xr3:uid="{538491BA-CF4A-4108-BAA1-DC489960D017}" name="Wartość brutto" dataDxfId="157" totalsRowDxfId="156"/>
    <tableColumn id="10" xr3:uid="{6DAE6AA3-0E55-433D-8B31-ED0E34119063}" name="Producent " dataDxfId="155" totalsRowDxfId="154"/>
    <tableColumn id="11" xr3:uid="{1938917D-C35F-4508-AFD9-6FDCDD587A96}" name="Kod EAN" dataDxfId="153" totalsRowDxfId="152"/>
    <tableColumn id="12" xr3:uid="{CF65641A-DC8C-4FBD-B186-1C201E95B3E5}" name="Nazwa handlowa, dawka, postać , ilość w opakowaniu" dataDxfId="151" totalsRowDxfId="1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F963-9DF8-4D8B-986E-1D17C114E3FA}">
  <sheetPr>
    <pageSetUpPr fitToPage="1"/>
  </sheetPr>
  <dimension ref="A1:L50"/>
  <sheetViews>
    <sheetView zoomScale="60" zoomScaleNormal="60" workbookViewId="0">
      <selection activeCell="I7" sqref="I7"/>
    </sheetView>
  </sheetViews>
  <sheetFormatPr defaultColWidth="9" defaultRowHeight="14.25"/>
  <cols>
    <col min="1" max="1" width="14.125" customWidth="1"/>
    <col min="2" max="2" width="66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24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51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75">
      <c r="A13" s="53" t="s">
        <v>14</v>
      </c>
      <c r="B13" s="54" t="s">
        <v>125</v>
      </c>
      <c r="C13" s="48" t="s">
        <v>126</v>
      </c>
      <c r="D13" s="99">
        <v>50</v>
      </c>
      <c r="E13" s="45"/>
      <c r="F13" s="46">
        <f>Tabela1[[#This Row],[Ilość]]*Tabela1[[#This Row],[C.j. netto]]</f>
        <v>0</v>
      </c>
      <c r="G13" s="47"/>
      <c r="H13" s="17"/>
      <c r="I13" s="47"/>
      <c r="J13" s="18"/>
      <c r="K13" s="18"/>
      <c r="L13" s="18"/>
    </row>
    <row r="14" spans="1:12" ht="105">
      <c r="A14" s="53" t="s">
        <v>15</v>
      </c>
      <c r="B14" s="76" t="s">
        <v>127</v>
      </c>
      <c r="C14" s="87" t="s">
        <v>126</v>
      </c>
      <c r="D14" s="100">
        <v>25</v>
      </c>
      <c r="E14" s="89"/>
      <c r="F14" s="46">
        <f>Tabela1[[#This Row],[Ilość]]*Tabela1[[#This Row],[C.j. netto]]</f>
        <v>0</v>
      </c>
      <c r="G14" s="91"/>
      <c r="H14" s="92"/>
      <c r="I14" s="91"/>
      <c r="J14" s="93"/>
      <c r="K14" s="93"/>
      <c r="L14" s="93"/>
    </row>
    <row r="15" spans="1:12" ht="105">
      <c r="A15" s="53" t="s">
        <v>16</v>
      </c>
      <c r="B15" s="76" t="s">
        <v>127</v>
      </c>
      <c r="C15" s="87" t="s">
        <v>128</v>
      </c>
      <c r="D15" s="100">
        <v>15</v>
      </c>
      <c r="E15" s="89"/>
      <c r="F15" s="46">
        <f>Tabela1[[#This Row],[Ilość]]*Tabela1[[#This Row],[C.j. netto]]</f>
        <v>0</v>
      </c>
      <c r="G15" s="91"/>
      <c r="H15" s="92"/>
      <c r="I15" s="91"/>
      <c r="J15" s="93"/>
      <c r="K15" s="93"/>
      <c r="L15" s="93"/>
    </row>
    <row r="16" spans="1:12" ht="105">
      <c r="A16" s="53" t="s">
        <v>34</v>
      </c>
      <c r="B16" s="76" t="s">
        <v>127</v>
      </c>
      <c r="C16" s="87" t="s">
        <v>129</v>
      </c>
      <c r="D16" s="100">
        <v>15</v>
      </c>
      <c r="E16" s="89"/>
      <c r="F16" s="46">
        <f>Tabela1[[#This Row],[Ilość]]*Tabela1[[#This Row],[C.j. netto]]</f>
        <v>0</v>
      </c>
      <c r="G16" s="91"/>
      <c r="H16" s="92"/>
      <c r="I16" s="91"/>
      <c r="J16" s="93"/>
      <c r="K16" s="93"/>
      <c r="L16" s="93"/>
    </row>
    <row r="17" spans="1:12" ht="135">
      <c r="A17" s="53" t="s">
        <v>35</v>
      </c>
      <c r="B17" s="76" t="s">
        <v>130</v>
      </c>
      <c r="C17" s="87" t="s">
        <v>131</v>
      </c>
      <c r="D17" s="100">
        <v>30</v>
      </c>
      <c r="E17" s="89"/>
      <c r="F17" s="46">
        <f>Tabela1[[#This Row],[Ilość]]*Tabela1[[#This Row],[C.j. netto]]</f>
        <v>0</v>
      </c>
      <c r="G17" s="91"/>
      <c r="H17" s="92"/>
      <c r="I17" s="91"/>
      <c r="J17" s="93"/>
      <c r="K17" s="93"/>
      <c r="L17" s="93"/>
    </row>
    <row r="18" spans="1:12" ht="135">
      <c r="A18" s="53" t="s">
        <v>48</v>
      </c>
      <c r="B18" s="76" t="s">
        <v>132</v>
      </c>
      <c r="C18" s="87" t="s">
        <v>133</v>
      </c>
      <c r="D18" s="100">
        <v>50</v>
      </c>
      <c r="E18" s="89"/>
      <c r="F18" s="46">
        <f>Tabela1[[#This Row],[Ilość]]*Tabela1[[#This Row],[C.j. netto]]</f>
        <v>0</v>
      </c>
      <c r="G18" s="91"/>
      <c r="H18" s="92"/>
      <c r="I18" s="91"/>
      <c r="J18" s="93"/>
      <c r="K18" s="93"/>
      <c r="L18" s="93"/>
    </row>
    <row r="19" spans="1:12" ht="120">
      <c r="A19" s="53" t="s">
        <v>49</v>
      </c>
      <c r="B19" s="76" t="s">
        <v>134</v>
      </c>
      <c r="C19" s="87" t="s">
        <v>135</v>
      </c>
      <c r="D19" s="100">
        <v>35</v>
      </c>
      <c r="E19" s="89"/>
      <c r="F19" s="46">
        <f>Tabela1[[#This Row],[Ilość]]*Tabela1[[#This Row],[C.j. netto]]</f>
        <v>0</v>
      </c>
      <c r="G19" s="91"/>
      <c r="H19" s="92"/>
      <c r="I19" s="91"/>
      <c r="J19" s="93"/>
      <c r="K19" s="93"/>
      <c r="L19" s="93"/>
    </row>
    <row r="20" spans="1:12" ht="120">
      <c r="A20" s="53" t="s">
        <v>51</v>
      </c>
      <c r="B20" s="76" t="s">
        <v>136</v>
      </c>
      <c r="C20" s="87" t="s">
        <v>137</v>
      </c>
      <c r="D20" s="100">
        <v>30</v>
      </c>
      <c r="E20" s="89"/>
      <c r="F20" s="46">
        <f>Tabela1[[#This Row],[Ilość]]*Tabela1[[#This Row],[C.j. netto]]</f>
        <v>0</v>
      </c>
      <c r="G20" s="91"/>
      <c r="H20" s="92"/>
      <c r="I20" s="91"/>
      <c r="J20" s="93"/>
      <c r="K20" s="93"/>
      <c r="L20" s="93"/>
    </row>
    <row r="21" spans="1:12" ht="120">
      <c r="A21" s="53" t="s">
        <v>53</v>
      </c>
      <c r="B21" s="76" t="s">
        <v>138</v>
      </c>
      <c r="C21" s="87" t="s">
        <v>139</v>
      </c>
      <c r="D21" s="100">
        <v>20</v>
      </c>
      <c r="E21" s="89"/>
      <c r="F21" s="46">
        <f>Tabela1[[#This Row],[Ilość]]*Tabela1[[#This Row],[C.j. netto]]</f>
        <v>0</v>
      </c>
      <c r="G21" s="91"/>
      <c r="H21" s="92"/>
      <c r="I21" s="91"/>
      <c r="J21" s="93"/>
      <c r="K21" s="93"/>
      <c r="L21" s="93"/>
    </row>
    <row r="22" spans="1:12" ht="120">
      <c r="A22" s="53" t="s">
        <v>55</v>
      </c>
      <c r="B22" s="76" t="s">
        <v>138</v>
      </c>
      <c r="C22" s="87" t="s">
        <v>137</v>
      </c>
      <c r="D22" s="100">
        <v>15</v>
      </c>
      <c r="E22" s="89"/>
      <c r="F22" s="46">
        <f>Tabela1[[#This Row],[Ilość]]*Tabela1[[#This Row],[C.j. netto]]</f>
        <v>0</v>
      </c>
      <c r="G22" s="91"/>
      <c r="H22" s="92"/>
      <c r="I22" s="91"/>
      <c r="J22" s="93"/>
      <c r="K22" s="93"/>
      <c r="L22" s="93"/>
    </row>
    <row r="23" spans="1:12" ht="120">
      <c r="A23" s="53" t="s">
        <v>57</v>
      </c>
      <c r="B23" s="76" t="s">
        <v>140</v>
      </c>
      <c r="C23" s="87" t="s">
        <v>141</v>
      </c>
      <c r="D23" s="100">
        <v>16</v>
      </c>
      <c r="E23" s="89"/>
      <c r="F23" s="46">
        <f>Tabela1[[#This Row],[Ilość]]*Tabela1[[#This Row],[C.j. netto]]</f>
        <v>0</v>
      </c>
      <c r="G23" s="91"/>
      <c r="H23" s="92"/>
      <c r="I23" s="91"/>
      <c r="J23" s="93"/>
      <c r="K23" s="93"/>
      <c r="L23" s="93"/>
    </row>
    <row r="24" spans="1:12" ht="120">
      <c r="A24" s="53" t="s">
        <v>59</v>
      </c>
      <c r="B24" s="76" t="s">
        <v>142</v>
      </c>
      <c r="C24" s="87" t="s">
        <v>141</v>
      </c>
      <c r="D24" s="100">
        <v>25</v>
      </c>
      <c r="E24" s="89"/>
      <c r="F24" s="46">
        <f>Tabela1[[#This Row],[Ilość]]*Tabela1[[#This Row],[C.j. netto]]</f>
        <v>0</v>
      </c>
      <c r="G24" s="91"/>
      <c r="H24" s="92"/>
      <c r="I24" s="91"/>
      <c r="J24" s="93"/>
      <c r="K24" s="93"/>
      <c r="L24" s="93"/>
    </row>
    <row r="25" spans="1:12" ht="135">
      <c r="A25" s="53" t="s">
        <v>61</v>
      </c>
      <c r="B25" s="76" t="s">
        <v>143</v>
      </c>
      <c r="C25" s="87" t="s">
        <v>144</v>
      </c>
      <c r="D25" s="100">
        <v>33</v>
      </c>
      <c r="E25" s="89"/>
      <c r="F25" s="46">
        <f>Tabela1[[#This Row],[Ilość]]*Tabela1[[#This Row],[C.j. netto]]</f>
        <v>0</v>
      </c>
      <c r="G25" s="91"/>
      <c r="H25" s="92"/>
      <c r="I25" s="91"/>
      <c r="J25" s="93"/>
      <c r="K25" s="93"/>
      <c r="L25" s="93"/>
    </row>
    <row r="26" spans="1:12" ht="75">
      <c r="A26" s="53" t="s">
        <v>63</v>
      </c>
      <c r="B26" s="76" t="s">
        <v>145</v>
      </c>
      <c r="C26" s="87" t="s">
        <v>146</v>
      </c>
      <c r="D26" s="100">
        <v>35</v>
      </c>
      <c r="E26" s="89"/>
      <c r="F26" s="46">
        <f>Tabela1[[#This Row],[Ilość]]*Tabela1[[#This Row],[C.j. netto]]</f>
        <v>0</v>
      </c>
      <c r="G26" s="91"/>
      <c r="H26" s="92"/>
      <c r="I26" s="91"/>
      <c r="J26" s="93"/>
      <c r="K26" s="93"/>
      <c r="L26" s="93"/>
    </row>
    <row r="27" spans="1:12" ht="75">
      <c r="A27" s="53" t="s">
        <v>65</v>
      </c>
      <c r="B27" s="76" t="s">
        <v>147</v>
      </c>
      <c r="C27" s="87" t="s">
        <v>148</v>
      </c>
      <c r="D27" s="100">
        <v>50</v>
      </c>
      <c r="E27" s="89"/>
      <c r="F27" s="46">
        <f>Tabela1[[#This Row],[Ilość]]*Tabela1[[#This Row],[C.j. netto]]</f>
        <v>0</v>
      </c>
      <c r="G27" s="91"/>
      <c r="H27" s="92"/>
      <c r="I27" s="91"/>
      <c r="J27" s="93"/>
      <c r="K27" s="93"/>
      <c r="L27" s="93"/>
    </row>
    <row r="28" spans="1:12" ht="75">
      <c r="A28" s="53" t="s">
        <v>67</v>
      </c>
      <c r="B28" s="76" t="s">
        <v>149</v>
      </c>
      <c r="C28" s="87" t="s">
        <v>150</v>
      </c>
      <c r="D28" s="100">
        <v>35</v>
      </c>
      <c r="E28" s="89"/>
      <c r="F28" s="46">
        <f>Tabela1[[#This Row],[Ilość]]*Tabela1[[#This Row],[C.j. netto]]</f>
        <v>0</v>
      </c>
      <c r="G28" s="91"/>
      <c r="H28" s="92"/>
      <c r="I28" s="91"/>
      <c r="J28" s="93"/>
      <c r="K28" s="93"/>
      <c r="L28" s="93"/>
    </row>
    <row r="29" spans="1:12" ht="75">
      <c r="A29" s="53" t="s">
        <v>69</v>
      </c>
      <c r="B29" s="76" t="s">
        <v>179</v>
      </c>
      <c r="C29" s="57" t="s">
        <v>180</v>
      </c>
      <c r="D29" s="101">
        <v>30</v>
      </c>
      <c r="E29" s="45"/>
      <c r="F29" s="46">
        <f>Tabela1[[#This Row],[Ilość]]*Tabela1[[#This Row],[C.j. netto]]</f>
        <v>0</v>
      </c>
      <c r="G29" s="47"/>
      <c r="H29" s="17"/>
      <c r="I29" s="47"/>
      <c r="J29" s="18"/>
      <c r="K29" s="18"/>
      <c r="L29" s="18"/>
    </row>
    <row r="30" spans="1:12" ht="75">
      <c r="A30" s="53" t="s">
        <v>79</v>
      </c>
      <c r="B30" s="76" t="s">
        <v>179</v>
      </c>
      <c r="C30" s="57" t="s">
        <v>181</v>
      </c>
      <c r="D30" s="102">
        <v>30</v>
      </c>
      <c r="E30" s="45"/>
      <c r="F30" s="46">
        <f>Tabela1[[#This Row],[Ilość]]*Tabela1[[#This Row],[C.j. netto]]</f>
        <v>0</v>
      </c>
      <c r="G30" s="47"/>
      <c r="H30" s="17"/>
      <c r="I30" s="47"/>
      <c r="J30" s="18"/>
      <c r="K30" s="18"/>
      <c r="L30" s="18"/>
    </row>
    <row r="31" spans="1:12" ht="75">
      <c r="A31" s="53" t="s">
        <v>98</v>
      </c>
      <c r="B31" s="76" t="s">
        <v>179</v>
      </c>
      <c r="C31" s="57" t="s">
        <v>182</v>
      </c>
      <c r="D31" s="102">
        <v>30</v>
      </c>
      <c r="E31" s="45"/>
      <c r="F31" s="46">
        <f>Tabela1[[#This Row],[Ilość]]*Tabela1[[#This Row],[C.j. netto]]</f>
        <v>0</v>
      </c>
      <c r="G31" s="47"/>
      <c r="H31" s="17"/>
      <c r="I31" s="47"/>
      <c r="J31" s="18"/>
      <c r="K31" s="18"/>
      <c r="L31" s="18"/>
    </row>
    <row r="32" spans="1:12" ht="75">
      <c r="A32" s="53" t="s">
        <v>99</v>
      </c>
      <c r="B32" s="76" t="s">
        <v>179</v>
      </c>
      <c r="C32" s="57" t="s">
        <v>183</v>
      </c>
      <c r="D32" s="102">
        <v>30</v>
      </c>
      <c r="E32" s="45"/>
      <c r="F32" s="46">
        <f>Tabela1[[#This Row],[Ilość]]*Tabela1[[#This Row],[C.j. netto]]</f>
        <v>0</v>
      </c>
      <c r="G32" s="47"/>
      <c r="H32" s="17"/>
      <c r="I32" s="47"/>
      <c r="J32" s="18"/>
      <c r="K32" s="18"/>
      <c r="L32" s="18"/>
    </row>
    <row r="33" spans="1:12" ht="90">
      <c r="A33" s="53" t="s">
        <v>100</v>
      </c>
      <c r="B33" s="76" t="s">
        <v>151</v>
      </c>
      <c r="C33" s="87" t="s">
        <v>152</v>
      </c>
      <c r="D33" s="100">
        <v>35</v>
      </c>
      <c r="E33" s="89"/>
      <c r="F33" s="46">
        <f>Tabela1[[#This Row],[Ilość]]*Tabela1[[#This Row],[C.j. netto]]</f>
        <v>0</v>
      </c>
      <c r="G33" s="91"/>
      <c r="H33" s="92"/>
      <c r="I33" s="91"/>
      <c r="J33" s="93"/>
      <c r="K33" s="93"/>
      <c r="L33" s="93"/>
    </row>
    <row r="34" spans="1:12" ht="90">
      <c r="A34" s="53" t="s">
        <v>101</v>
      </c>
      <c r="B34" s="76" t="s">
        <v>153</v>
      </c>
      <c r="C34" s="87" t="s">
        <v>146</v>
      </c>
      <c r="D34" s="100">
        <v>40</v>
      </c>
      <c r="E34" s="89"/>
      <c r="F34" s="46">
        <f>Tabela1[[#This Row],[Ilość]]*Tabela1[[#This Row],[C.j. netto]]</f>
        <v>0</v>
      </c>
      <c r="G34" s="91"/>
      <c r="H34" s="92"/>
      <c r="I34" s="91"/>
      <c r="J34" s="93"/>
      <c r="K34" s="93"/>
      <c r="L34" s="93"/>
    </row>
    <row r="35" spans="1:12" ht="105">
      <c r="A35" s="53" t="s">
        <v>102</v>
      </c>
      <c r="B35" s="76" t="s">
        <v>154</v>
      </c>
      <c r="C35" s="87" t="s">
        <v>141</v>
      </c>
      <c r="D35" s="100">
        <v>30</v>
      </c>
      <c r="E35" s="89"/>
      <c r="F35" s="46">
        <f>Tabela1[[#This Row],[Ilość]]*Tabela1[[#This Row],[C.j. netto]]</f>
        <v>0</v>
      </c>
      <c r="G35" s="91"/>
      <c r="H35" s="92"/>
      <c r="I35" s="91"/>
      <c r="J35" s="93"/>
      <c r="K35" s="93"/>
      <c r="L35" s="93"/>
    </row>
    <row r="36" spans="1:12" ht="105">
      <c r="A36" s="53" t="s">
        <v>103</v>
      </c>
      <c r="B36" s="76" t="s">
        <v>155</v>
      </c>
      <c r="C36" s="87" t="s">
        <v>137</v>
      </c>
      <c r="D36" s="100">
        <v>25</v>
      </c>
      <c r="E36" s="89"/>
      <c r="F36" s="46">
        <f>Tabela1[[#This Row],[Ilość]]*Tabela1[[#This Row],[C.j. netto]]</f>
        <v>0</v>
      </c>
      <c r="G36" s="91"/>
      <c r="H36" s="92"/>
      <c r="I36" s="91"/>
      <c r="J36" s="93"/>
      <c r="K36" s="93"/>
      <c r="L36" s="93"/>
    </row>
    <row r="37" spans="1:12" ht="105">
      <c r="A37" s="53" t="s">
        <v>166</v>
      </c>
      <c r="B37" s="76" t="s">
        <v>156</v>
      </c>
      <c r="C37" s="87" t="s">
        <v>157</v>
      </c>
      <c r="D37" s="100">
        <v>25</v>
      </c>
      <c r="E37" s="89"/>
      <c r="F37" s="46">
        <f>Tabela1[[#This Row],[Ilość]]*Tabela1[[#This Row],[C.j. netto]]</f>
        <v>0</v>
      </c>
      <c r="G37" s="91"/>
      <c r="H37" s="92"/>
      <c r="I37" s="91"/>
      <c r="J37" s="93"/>
      <c r="K37" s="93"/>
      <c r="L37" s="93"/>
    </row>
    <row r="38" spans="1:12" ht="75">
      <c r="A38" s="53" t="s">
        <v>167</v>
      </c>
      <c r="B38" s="76" t="s">
        <v>158</v>
      </c>
      <c r="C38" s="87" t="s">
        <v>159</v>
      </c>
      <c r="D38" s="100">
        <v>10</v>
      </c>
      <c r="E38" s="89"/>
      <c r="F38" s="46">
        <f>Tabela1[[#This Row],[Ilość]]*Tabela1[[#This Row],[C.j. netto]]</f>
        <v>0</v>
      </c>
      <c r="G38" s="91"/>
      <c r="H38" s="92"/>
      <c r="I38" s="91"/>
      <c r="J38" s="93"/>
      <c r="K38" s="93"/>
      <c r="L38" s="93"/>
    </row>
    <row r="39" spans="1:12" ht="60">
      <c r="A39" s="53" t="s">
        <v>168</v>
      </c>
      <c r="B39" s="76" t="s">
        <v>160</v>
      </c>
      <c r="C39" s="87" t="s">
        <v>161</v>
      </c>
      <c r="D39" s="100">
        <v>30</v>
      </c>
      <c r="E39" s="89"/>
      <c r="F39" s="46">
        <f>Tabela1[[#This Row],[Ilość]]*Tabela1[[#This Row],[C.j. netto]]</f>
        <v>0</v>
      </c>
      <c r="G39" s="91"/>
      <c r="H39" s="92"/>
      <c r="I39" s="91"/>
      <c r="J39" s="93"/>
      <c r="K39" s="93"/>
      <c r="L39" s="93"/>
    </row>
    <row r="40" spans="1:12" ht="90">
      <c r="A40" s="53" t="s">
        <v>175</v>
      </c>
      <c r="B40" s="76" t="s">
        <v>162</v>
      </c>
      <c r="C40" s="87" t="s">
        <v>126</v>
      </c>
      <c r="D40" s="100">
        <v>20</v>
      </c>
      <c r="E40" s="89"/>
      <c r="F40" s="46">
        <f>Tabela1[[#This Row],[Ilość]]*Tabela1[[#This Row],[C.j. netto]]</f>
        <v>0</v>
      </c>
      <c r="G40" s="91"/>
      <c r="H40" s="92"/>
      <c r="I40" s="91"/>
      <c r="J40" s="93"/>
      <c r="K40" s="93"/>
      <c r="L40" s="93"/>
    </row>
    <row r="41" spans="1:12" ht="90">
      <c r="A41" s="53" t="s">
        <v>176</v>
      </c>
      <c r="B41" s="76" t="s">
        <v>162</v>
      </c>
      <c r="C41" s="87" t="s">
        <v>163</v>
      </c>
      <c r="D41" s="100">
        <v>20</v>
      </c>
      <c r="E41" s="89"/>
      <c r="F41" s="46">
        <f>Tabela1[[#This Row],[Ilość]]*Tabela1[[#This Row],[C.j. netto]]</f>
        <v>0</v>
      </c>
      <c r="G41" s="91"/>
      <c r="H41" s="92"/>
      <c r="I41" s="91"/>
      <c r="J41" s="93"/>
      <c r="K41" s="93"/>
      <c r="L41" s="93"/>
    </row>
    <row r="42" spans="1:12" ht="90">
      <c r="A42" s="53" t="s">
        <v>177</v>
      </c>
      <c r="B42" s="76" t="s">
        <v>162</v>
      </c>
      <c r="C42" s="87" t="s">
        <v>164</v>
      </c>
      <c r="D42" s="100">
        <v>10</v>
      </c>
      <c r="E42" s="89"/>
      <c r="F42" s="46">
        <f>Tabela1[[#This Row],[Ilość]]*Tabela1[[#This Row],[C.j. netto]]</f>
        <v>0</v>
      </c>
      <c r="G42" s="91"/>
      <c r="H42" s="92"/>
      <c r="I42" s="91"/>
      <c r="J42" s="93"/>
      <c r="K42" s="93"/>
      <c r="L42" s="93"/>
    </row>
    <row r="43" spans="1:12" ht="90">
      <c r="A43" s="53" t="s">
        <v>178</v>
      </c>
      <c r="B43" s="76" t="s">
        <v>162</v>
      </c>
      <c r="C43" s="87" t="s">
        <v>165</v>
      </c>
      <c r="D43" s="100">
        <v>10</v>
      </c>
      <c r="E43" s="89"/>
      <c r="F43" s="46">
        <f>Tabela1[[#This Row],[Ilość]]*Tabela1[[#This Row],[C.j. netto]]</f>
        <v>0</v>
      </c>
      <c r="G43" s="91"/>
      <c r="H43" s="92"/>
      <c r="I43" s="91"/>
      <c r="J43" s="93"/>
      <c r="K43" s="93"/>
      <c r="L43" s="93"/>
    </row>
    <row r="44" spans="1:12" ht="25.5" customHeight="1">
      <c r="A44" s="10" t="s">
        <v>18</v>
      </c>
      <c r="B44" s="11"/>
      <c r="C44" s="9"/>
      <c r="D44" s="9"/>
      <c r="E44" s="8"/>
      <c r="F44" s="7">
        <f>SUBTOTAL(109,Tabela1[Wartość netto])</f>
        <v>0</v>
      </c>
      <c r="G44" s="8"/>
      <c r="H44" s="9"/>
      <c r="I44" s="6"/>
      <c r="J44" s="8"/>
      <c r="K44" s="8"/>
      <c r="L44" s="12"/>
    </row>
    <row r="45" spans="1:12" ht="15">
      <c r="A45" s="19"/>
      <c r="B45" s="20"/>
      <c r="C45" s="21"/>
      <c r="D45" s="21"/>
      <c r="E45" s="22"/>
      <c r="F45" s="22"/>
      <c r="G45" s="19"/>
      <c r="H45" s="23"/>
      <c r="I45" s="19"/>
      <c r="J45" s="19"/>
      <c r="K45" s="19"/>
      <c r="L45" s="19"/>
    </row>
    <row r="46" spans="1:12" ht="15">
      <c r="A46" s="33" t="s">
        <v>23</v>
      </c>
      <c r="B46" s="34" t="s">
        <v>71</v>
      </c>
      <c r="C46" s="21"/>
      <c r="D46" s="21"/>
      <c r="E46" s="22"/>
      <c r="F46" s="22"/>
      <c r="G46" s="19"/>
      <c r="H46" s="23"/>
      <c r="I46" s="19"/>
      <c r="J46" s="19"/>
      <c r="K46" s="19"/>
      <c r="L46" s="19"/>
    </row>
    <row r="47" spans="1:12" ht="30" customHeight="1">
      <c r="A47" s="19"/>
      <c r="B47" s="20"/>
      <c r="C47" s="21"/>
      <c r="D47" s="21"/>
      <c r="E47" s="22"/>
      <c r="F47" s="22"/>
      <c r="G47" s="19"/>
      <c r="H47" s="23"/>
      <c r="I47" s="19"/>
      <c r="J47" s="19"/>
      <c r="K47" s="19"/>
      <c r="L47" s="19"/>
    </row>
    <row r="48" spans="1:12" ht="30" customHeight="1">
      <c r="A48" s="35" t="s">
        <v>19</v>
      </c>
      <c r="B48" s="36"/>
      <c r="C48" s="21"/>
      <c r="D48" s="21"/>
      <c r="E48" s="22"/>
      <c r="F48" s="22"/>
      <c r="G48" s="19"/>
      <c r="H48" s="23"/>
      <c r="I48" s="19"/>
      <c r="J48" s="19"/>
      <c r="K48" s="19"/>
      <c r="L48" s="19"/>
    </row>
    <row r="49" spans="1:12" ht="30" customHeight="1">
      <c r="A49" s="37" t="s">
        <v>20</v>
      </c>
      <c r="B49" s="36"/>
      <c r="C49" s="21"/>
      <c r="D49" s="21"/>
      <c r="E49" s="22"/>
      <c r="F49" s="22"/>
      <c r="G49" s="19"/>
      <c r="H49" s="23"/>
      <c r="I49" s="19"/>
      <c r="J49" s="19"/>
      <c r="K49" s="19"/>
      <c r="L49" s="38"/>
    </row>
    <row r="50" spans="1:12" ht="15.75">
      <c r="A50" s="37" t="s">
        <v>21</v>
      </c>
      <c r="B50" s="36"/>
      <c r="C50" s="21"/>
      <c r="D50" s="21"/>
      <c r="E50" s="22"/>
      <c r="F50" s="22"/>
      <c r="G50" s="19"/>
      <c r="H50" s="23"/>
      <c r="I50" s="19"/>
      <c r="J50" s="19"/>
      <c r="K50" s="19"/>
      <c r="L50" s="39" t="s">
        <v>22</v>
      </c>
    </row>
  </sheetData>
  <mergeCells count="4">
    <mergeCell ref="H4:I4"/>
    <mergeCell ref="B7:E7"/>
    <mergeCell ref="B8:E8"/>
    <mergeCell ref="B9:E9"/>
  </mergeCells>
  <phoneticPr fontId="3" type="noConversion"/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F9DE-8A3B-4402-B55E-4A49FEB82E48}">
  <sheetPr>
    <pageSetUpPr fitToPage="1"/>
  </sheetPr>
  <dimension ref="A1:L20"/>
  <sheetViews>
    <sheetView workbookViewId="0">
      <selection activeCell="I7" sqref="I7"/>
    </sheetView>
  </sheetViews>
  <sheetFormatPr defaultColWidth="9" defaultRowHeight="14.25"/>
  <cols>
    <col min="1" max="1" width="14.125" customWidth="1"/>
    <col min="2" max="2" width="40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37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6.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45">
      <c r="A13" s="53" t="s">
        <v>14</v>
      </c>
      <c r="B13" s="54" t="s">
        <v>111</v>
      </c>
      <c r="C13" s="48" t="s">
        <v>110</v>
      </c>
      <c r="D13" s="13">
        <v>25</v>
      </c>
      <c r="E13" s="45"/>
      <c r="F13" s="46">
        <f>Tabela10[[#This Row],[Ilość]]*Tabela10[[#This Row],[C.j. netto]]</f>
        <v>0</v>
      </c>
      <c r="G13" s="47"/>
      <c r="H13" s="17"/>
      <c r="I13" s="47"/>
      <c r="J13" s="18"/>
      <c r="K13" s="18"/>
      <c r="L13" s="18"/>
    </row>
    <row r="14" spans="1:12" ht="25.5" customHeight="1">
      <c r="A14" s="10" t="s">
        <v>18</v>
      </c>
      <c r="B14" s="11"/>
      <c r="C14" s="9"/>
      <c r="D14" s="9"/>
      <c r="E14" s="8"/>
      <c r="F14" s="7">
        <f>SUBTOTAL(109,Tabela10[Wartość netto])</f>
        <v>0</v>
      </c>
      <c r="G14" s="8"/>
      <c r="H14" s="9"/>
      <c r="I14" s="6"/>
      <c r="J14" s="8"/>
      <c r="K14" s="8"/>
      <c r="L14" s="12"/>
    </row>
    <row r="15" spans="1:12" ht="15">
      <c r="A15" s="19"/>
      <c r="B15" s="20"/>
      <c r="C15" s="21"/>
      <c r="D15" s="21"/>
      <c r="E15" s="22"/>
      <c r="F15" s="22"/>
      <c r="G15" s="19"/>
      <c r="H15" s="23"/>
      <c r="I15" s="19"/>
      <c r="J15" s="19"/>
      <c r="K15" s="19"/>
      <c r="L15" s="19"/>
    </row>
    <row r="16" spans="1:12" ht="15">
      <c r="A16" s="33" t="s">
        <v>23</v>
      </c>
      <c r="B16" s="34" t="s">
        <v>71</v>
      </c>
      <c r="C16" s="21"/>
      <c r="D16" s="21"/>
      <c r="E16" s="22"/>
      <c r="F16" s="22"/>
      <c r="G16" s="19"/>
      <c r="H16" s="23"/>
      <c r="I16" s="19"/>
      <c r="J16" s="19"/>
      <c r="K16" s="19"/>
      <c r="L16" s="19"/>
    </row>
    <row r="17" spans="1:12" ht="30" customHeight="1">
      <c r="A17" s="19"/>
      <c r="B17" s="20"/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 customHeight="1">
      <c r="A18" s="35" t="s">
        <v>19</v>
      </c>
      <c r="B18" s="36"/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37" t="s">
        <v>20</v>
      </c>
      <c r="B19" s="36"/>
      <c r="C19" s="21"/>
      <c r="D19" s="21"/>
      <c r="E19" s="22"/>
      <c r="F19" s="22"/>
      <c r="G19" s="19"/>
      <c r="H19" s="23"/>
      <c r="I19" s="19"/>
      <c r="J19" s="19"/>
      <c r="K19" s="19"/>
      <c r="L19" s="38"/>
    </row>
    <row r="20" spans="1:12" ht="15.75">
      <c r="A20" s="37" t="s">
        <v>21</v>
      </c>
      <c r="B20" s="36"/>
      <c r="C20" s="21"/>
      <c r="D20" s="21"/>
      <c r="E20" s="22"/>
      <c r="F20" s="22"/>
      <c r="G20" s="19"/>
      <c r="H20" s="23"/>
      <c r="I20" s="19"/>
      <c r="J20" s="19"/>
      <c r="K20" s="19"/>
      <c r="L20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47A2-8E52-42D5-B298-4ED1F2C1DDF9}">
  <sheetPr>
    <pageSetUpPr fitToPage="1"/>
  </sheetPr>
  <dimension ref="A1:L20"/>
  <sheetViews>
    <sheetView workbookViewId="0">
      <selection activeCell="H6" sqref="H6"/>
    </sheetView>
  </sheetViews>
  <sheetFormatPr defaultColWidth="9" defaultRowHeight="14.25"/>
  <cols>
    <col min="1" max="1" width="14.125" customWidth="1"/>
    <col min="2" max="2" width="42.25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38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45">
      <c r="A13" s="53" t="s">
        <v>14</v>
      </c>
      <c r="B13" s="54" t="s">
        <v>112</v>
      </c>
      <c r="C13" s="48" t="s">
        <v>36</v>
      </c>
      <c r="D13" s="13">
        <v>180</v>
      </c>
      <c r="E13" s="45"/>
      <c r="F13" s="46">
        <f>Tabela11[[#This Row],[Ilość]]*Tabela11[[#This Row],[C.j. netto]]</f>
        <v>0</v>
      </c>
      <c r="G13" s="47"/>
      <c r="H13" s="17"/>
      <c r="I13" s="47"/>
      <c r="J13" s="18"/>
      <c r="K13" s="18"/>
      <c r="L13" s="18"/>
    </row>
    <row r="14" spans="1:12" ht="25.5" customHeight="1">
      <c r="A14" s="10" t="s">
        <v>18</v>
      </c>
      <c r="B14" s="11"/>
      <c r="C14" s="9"/>
      <c r="D14" s="9"/>
      <c r="E14" s="8"/>
      <c r="F14" s="7">
        <f>SUBTOTAL(109,Tabela11[Wartość netto])</f>
        <v>0</v>
      </c>
      <c r="G14" s="8"/>
      <c r="H14" s="9"/>
      <c r="I14" s="6"/>
      <c r="J14" s="8"/>
      <c r="K14" s="8"/>
      <c r="L14" s="12"/>
    </row>
    <row r="15" spans="1:12" ht="15">
      <c r="A15" s="19"/>
      <c r="B15" s="20"/>
      <c r="C15" s="21"/>
      <c r="D15" s="21"/>
      <c r="E15" s="22"/>
      <c r="F15" s="22"/>
      <c r="G15" s="19"/>
      <c r="H15" s="23"/>
      <c r="I15" s="19"/>
      <c r="J15" s="19"/>
      <c r="K15" s="19"/>
      <c r="L15" s="19"/>
    </row>
    <row r="16" spans="1:12" ht="15">
      <c r="A16" s="33" t="s">
        <v>23</v>
      </c>
      <c r="B16" s="34" t="s">
        <v>71</v>
      </c>
      <c r="C16" s="21"/>
      <c r="D16" s="21"/>
      <c r="E16" s="22"/>
      <c r="F16" s="22"/>
      <c r="G16" s="19"/>
      <c r="H16" s="23"/>
      <c r="I16" s="19"/>
      <c r="J16" s="19"/>
      <c r="K16" s="19"/>
      <c r="L16" s="19"/>
    </row>
    <row r="17" spans="1:12" ht="30" customHeight="1">
      <c r="A17" s="19"/>
      <c r="B17" s="20"/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 customHeight="1">
      <c r="A18" s="35" t="s">
        <v>19</v>
      </c>
      <c r="B18" s="36"/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37" t="s">
        <v>20</v>
      </c>
      <c r="B19" s="36"/>
      <c r="C19" s="21"/>
      <c r="D19" s="21"/>
      <c r="E19" s="22"/>
      <c r="F19" s="22"/>
      <c r="G19" s="19"/>
      <c r="H19" s="23"/>
      <c r="I19" s="19"/>
      <c r="J19" s="19"/>
      <c r="K19" s="19"/>
      <c r="L19" s="38"/>
    </row>
    <row r="20" spans="1:12" ht="15.75">
      <c r="A20" s="37" t="s">
        <v>21</v>
      </c>
      <c r="B20" s="36"/>
      <c r="C20" s="21"/>
      <c r="D20" s="21"/>
      <c r="E20" s="22"/>
      <c r="F20" s="22"/>
      <c r="G20" s="19"/>
      <c r="H20" s="23"/>
      <c r="I20" s="19"/>
      <c r="J20" s="19"/>
      <c r="K20" s="19"/>
      <c r="L20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C859-C38E-4B0F-8B3C-8DB1E753D06F}">
  <sheetPr>
    <pageSetUpPr fitToPage="1"/>
  </sheetPr>
  <dimension ref="A1:L20"/>
  <sheetViews>
    <sheetView workbookViewId="0">
      <selection activeCell="H7" sqref="H7"/>
    </sheetView>
  </sheetViews>
  <sheetFormatPr defaultColWidth="9" defaultRowHeight="14.25"/>
  <cols>
    <col min="1" max="1" width="14.125" customWidth="1"/>
    <col min="2" max="2" width="45.375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39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6.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15">
      <c r="A13" s="94" t="s">
        <v>14</v>
      </c>
      <c r="B13" s="76" t="s">
        <v>113</v>
      </c>
      <c r="C13" s="87" t="s">
        <v>110</v>
      </c>
      <c r="D13" s="88">
        <v>50</v>
      </c>
      <c r="E13" s="89"/>
      <c r="F13" s="90">
        <f>Tabela12[[#This Row],[Ilość]]*Tabela12[[#This Row],[C.j. netto]]</f>
        <v>0</v>
      </c>
      <c r="G13" s="91"/>
      <c r="H13" s="92"/>
      <c r="I13" s="91"/>
      <c r="J13" s="93"/>
      <c r="K13" s="93"/>
      <c r="L13" s="93"/>
    </row>
    <row r="14" spans="1:12" ht="25.5" customHeight="1">
      <c r="A14" s="10" t="s">
        <v>18</v>
      </c>
      <c r="B14" s="11"/>
      <c r="C14" s="9"/>
      <c r="D14" s="9"/>
      <c r="E14" s="8"/>
      <c r="F14" s="7">
        <f>SUBTOTAL(109,Tabela12[Wartość netto])</f>
        <v>0</v>
      </c>
      <c r="G14" s="8"/>
      <c r="H14" s="9"/>
      <c r="I14" s="6"/>
      <c r="J14" s="8"/>
      <c r="K14" s="8"/>
      <c r="L14" s="12"/>
    </row>
    <row r="15" spans="1:12" ht="15">
      <c r="A15" s="19"/>
      <c r="B15" s="20"/>
      <c r="C15" s="21"/>
      <c r="D15" s="21"/>
      <c r="E15" s="22"/>
      <c r="F15" s="22"/>
      <c r="G15" s="19"/>
      <c r="H15" s="23"/>
      <c r="I15" s="19"/>
      <c r="J15" s="19"/>
      <c r="K15" s="19"/>
      <c r="L15" s="19"/>
    </row>
    <row r="16" spans="1:12" ht="15">
      <c r="A16" s="33" t="s">
        <v>23</v>
      </c>
      <c r="B16" s="34" t="s">
        <v>71</v>
      </c>
      <c r="C16" s="21"/>
      <c r="D16" s="21"/>
      <c r="E16" s="22"/>
      <c r="F16" s="22"/>
      <c r="G16" s="19"/>
      <c r="H16" s="23"/>
      <c r="I16" s="19"/>
      <c r="J16" s="19"/>
      <c r="K16" s="19"/>
      <c r="L16" s="19"/>
    </row>
    <row r="17" spans="1:12" ht="30" customHeight="1">
      <c r="A17" s="19"/>
      <c r="B17" s="20"/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 customHeight="1">
      <c r="A18" s="35" t="s">
        <v>19</v>
      </c>
      <c r="B18" s="36"/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37" t="s">
        <v>20</v>
      </c>
      <c r="B19" s="36"/>
      <c r="C19" s="21"/>
      <c r="D19" s="21"/>
      <c r="E19" s="22"/>
      <c r="F19" s="22"/>
      <c r="G19" s="19"/>
      <c r="H19" s="23"/>
      <c r="I19" s="19"/>
      <c r="J19" s="19"/>
      <c r="K19" s="19"/>
      <c r="L19" s="38"/>
    </row>
    <row r="20" spans="1:12" ht="15.75">
      <c r="A20" s="37" t="s">
        <v>21</v>
      </c>
      <c r="B20" s="36"/>
      <c r="C20" s="21"/>
      <c r="D20" s="21"/>
      <c r="E20" s="22"/>
      <c r="F20" s="22"/>
      <c r="G20" s="19"/>
      <c r="H20" s="23"/>
      <c r="I20" s="19"/>
      <c r="J20" s="19"/>
      <c r="K20" s="19"/>
      <c r="L20" s="39" t="s">
        <v>22</v>
      </c>
    </row>
  </sheetData>
  <mergeCells count="4">
    <mergeCell ref="H4:I4"/>
    <mergeCell ref="B7:E7"/>
    <mergeCell ref="B8:E8"/>
    <mergeCell ref="B9:E9"/>
  </mergeCells>
  <phoneticPr fontId="3" type="noConversion"/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E025-4736-429A-8B02-FD8F152918BD}">
  <sheetPr>
    <pageSetUpPr fitToPage="1"/>
  </sheetPr>
  <dimension ref="A1:L21"/>
  <sheetViews>
    <sheetView workbookViewId="0">
      <selection activeCell="I7" sqref="I7"/>
    </sheetView>
  </sheetViews>
  <sheetFormatPr defaultColWidth="9" defaultRowHeight="14.25"/>
  <cols>
    <col min="1" max="1" width="14.125" customWidth="1"/>
    <col min="2" max="2" width="40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40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8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15">
      <c r="A13" s="94" t="s">
        <v>14</v>
      </c>
      <c r="B13" s="76" t="s">
        <v>173</v>
      </c>
      <c r="C13" s="98" t="s">
        <v>17</v>
      </c>
      <c r="D13" s="88">
        <v>10</v>
      </c>
      <c r="E13" s="89"/>
      <c r="F13" s="90">
        <f>Tabela13[[#This Row],[Ilość]]*Tabela13[[#This Row],[C.j. netto]]</f>
        <v>0</v>
      </c>
      <c r="G13" s="91"/>
      <c r="H13" s="92"/>
      <c r="I13" s="91"/>
      <c r="J13" s="93"/>
      <c r="K13" s="93"/>
      <c r="L13" s="93"/>
    </row>
    <row r="14" spans="1:12" ht="15">
      <c r="A14" s="94" t="s">
        <v>15</v>
      </c>
      <c r="B14" s="76" t="s">
        <v>115</v>
      </c>
      <c r="C14" s="98" t="s">
        <v>17</v>
      </c>
      <c r="D14" s="88">
        <v>2</v>
      </c>
      <c r="E14" s="89"/>
      <c r="F14" s="90">
        <f>Tabela13[[#This Row],[Ilość]]*Tabela13[[#This Row],[C.j. netto]]</f>
        <v>0</v>
      </c>
      <c r="G14" s="91"/>
      <c r="H14" s="92"/>
      <c r="I14" s="91"/>
      <c r="J14" s="93"/>
      <c r="K14" s="93"/>
      <c r="L14" s="93"/>
    </row>
    <row r="15" spans="1:12" ht="25.5" customHeight="1">
      <c r="A15" s="10" t="s">
        <v>18</v>
      </c>
      <c r="B15" s="11"/>
      <c r="C15" s="9"/>
      <c r="D15" s="9"/>
      <c r="E15" s="8"/>
      <c r="F15" s="7">
        <f>SUBTOTAL(109,Tabela13[Wartość netto])</f>
        <v>0</v>
      </c>
      <c r="G15" s="8"/>
      <c r="H15" s="9"/>
      <c r="I15" s="6"/>
      <c r="J15" s="8"/>
      <c r="K15" s="8"/>
      <c r="L15" s="12"/>
    </row>
    <row r="16" spans="1:12" ht="15">
      <c r="A16" s="19"/>
      <c r="B16" s="20"/>
      <c r="C16" s="21"/>
      <c r="D16" s="21"/>
      <c r="E16" s="22"/>
      <c r="F16" s="22"/>
      <c r="G16" s="19"/>
      <c r="H16" s="23"/>
      <c r="I16" s="19"/>
      <c r="J16" s="19"/>
      <c r="K16" s="19"/>
      <c r="L16" s="19"/>
    </row>
    <row r="17" spans="1:12" ht="15">
      <c r="A17" s="33" t="s">
        <v>23</v>
      </c>
      <c r="B17" s="34" t="s">
        <v>71</v>
      </c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 customHeight="1">
      <c r="A18" s="19"/>
      <c r="B18" s="20"/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35" t="s">
        <v>19</v>
      </c>
      <c r="B19" s="36"/>
      <c r="C19" s="21"/>
      <c r="D19" s="21"/>
      <c r="E19" s="22"/>
      <c r="F19" s="22"/>
      <c r="G19" s="19"/>
      <c r="H19" s="23"/>
      <c r="I19" s="19"/>
      <c r="J19" s="19"/>
      <c r="K19" s="19"/>
      <c r="L19" s="19"/>
    </row>
    <row r="20" spans="1:12" ht="30" customHeight="1">
      <c r="A20" s="37" t="s">
        <v>20</v>
      </c>
      <c r="B20" s="36"/>
      <c r="C20" s="21"/>
      <c r="D20" s="21"/>
      <c r="E20" s="22"/>
      <c r="F20" s="22"/>
      <c r="G20" s="19"/>
      <c r="H20" s="23"/>
      <c r="I20" s="19"/>
      <c r="J20" s="19"/>
      <c r="K20" s="19"/>
      <c r="L20" s="38"/>
    </row>
    <row r="21" spans="1:12" ht="15.75">
      <c r="A21" s="37" t="s">
        <v>21</v>
      </c>
      <c r="B21" s="36"/>
      <c r="C21" s="21"/>
      <c r="D21" s="21"/>
      <c r="E21" s="22"/>
      <c r="F21" s="22"/>
      <c r="G21" s="19"/>
      <c r="H21" s="23"/>
      <c r="I21" s="19"/>
      <c r="J21" s="19"/>
      <c r="K21" s="19"/>
      <c r="L21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18E5-6062-4462-9490-74C7ADF0D0E3}">
  <sheetPr>
    <pageSetUpPr fitToPage="1"/>
  </sheetPr>
  <dimension ref="A1:L20"/>
  <sheetViews>
    <sheetView tabSelected="1" workbookViewId="0">
      <selection activeCell="G17" sqref="G17"/>
    </sheetView>
  </sheetViews>
  <sheetFormatPr defaultColWidth="9" defaultRowHeight="14.25"/>
  <cols>
    <col min="1" max="1" width="14.125" customWidth="1"/>
    <col min="2" max="2" width="40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41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7.2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45">
      <c r="A13" s="53" t="s">
        <v>14</v>
      </c>
      <c r="B13" s="54" t="s">
        <v>114</v>
      </c>
      <c r="C13" s="48" t="s">
        <v>110</v>
      </c>
      <c r="D13" s="13">
        <v>15</v>
      </c>
      <c r="E13" s="45"/>
      <c r="F13" s="46">
        <f>Tabela14[[#This Row],[Ilość]]*Tabela14[[#This Row],[C.j. netto]]</f>
        <v>0</v>
      </c>
      <c r="G13" s="47"/>
      <c r="H13" s="17"/>
      <c r="I13" s="47"/>
      <c r="J13" s="18"/>
      <c r="K13" s="18"/>
      <c r="L13" s="18"/>
    </row>
    <row r="14" spans="1:12" ht="25.5" customHeight="1">
      <c r="A14" s="10" t="s">
        <v>18</v>
      </c>
      <c r="B14" s="11"/>
      <c r="C14" s="9"/>
      <c r="D14" s="9"/>
      <c r="E14" s="8"/>
      <c r="F14" s="7">
        <f>SUBTOTAL(109,Tabela14[Wartość netto])</f>
        <v>0</v>
      </c>
      <c r="G14" s="8"/>
      <c r="H14" s="9"/>
      <c r="I14" s="6"/>
      <c r="J14" s="8"/>
      <c r="K14" s="8"/>
      <c r="L14" s="12"/>
    </row>
    <row r="15" spans="1:12" ht="15">
      <c r="A15" s="19"/>
      <c r="B15" s="20"/>
      <c r="C15" s="21"/>
      <c r="D15" s="21"/>
      <c r="E15" s="22"/>
      <c r="F15" s="22"/>
      <c r="G15" s="19"/>
      <c r="H15" s="23"/>
      <c r="I15" s="19"/>
      <c r="J15" s="19"/>
      <c r="K15" s="19"/>
      <c r="L15" s="19"/>
    </row>
    <row r="16" spans="1:12" ht="15">
      <c r="A16" s="33" t="s">
        <v>23</v>
      </c>
      <c r="B16" s="34" t="s">
        <v>71</v>
      </c>
      <c r="C16" s="21"/>
      <c r="D16" s="21"/>
      <c r="E16" s="22"/>
      <c r="F16" s="22"/>
      <c r="G16" s="19"/>
      <c r="H16" s="23"/>
      <c r="I16" s="19"/>
      <c r="J16" s="19"/>
      <c r="K16" s="19"/>
      <c r="L16" s="19"/>
    </row>
    <row r="17" spans="1:12" ht="30" customHeight="1">
      <c r="A17" s="19"/>
      <c r="B17" s="20"/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 customHeight="1">
      <c r="A18" s="35" t="s">
        <v>19</v>
      </c>
      <c r="B18" s="36"/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37" t="s">
        <v>20</v>
      </c>
      <c r="B19" s="36"/>
      <c r="C19" s="21"/>
      <c r="D19" s="21"/>
      <c r="E19" s="22"/>
      <c r="F19" s="22"/>
      <c r="G19" s="19"/>
      <c r="H19" s="23"/>
      <c r="I19" s="19"/>
      <c r="J19" s="19"/>
      <c r="K19" s="19"/>
      <c r="L19" s="38"/>
    </row>
    <row r="20" spans="1:12" ht="15.75">
      <c r="A20" s="37" t="s">
        <v>21</v>
      </c>
      <c r="B20" s="36"/>
      <c r="C20" s="21"/>
      <c r="D20" s="21"/>
      <c r="E20" s="22"/>
      <c r="F20" s="22"/>
      <c r="G20" s="19"/>
      <c r="H20" s="23"/>
      <c r="I20" s="19"/>
      <c r="J20" s="19"/>
      <c r="K20" s="19"/>
      <c r="L20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E215-934B-4FCA-B482-AD0360E5BA90}">
  <sheetPr>
    <pageSetUpPr fitToPage="1"/>
  </sheetPr>
  <dimension ref="A1:L20"/>
  <sheetViews>
    <sheetView workbookViewId="0">
      <selection activeCell="H4" sqref="H4:I4"/>
    </sheetView>
  </sheetViews>
  <sheetFormatPr defaultRowHeight="14.25"/>
  <cols>
    <col min="1" max="1" width="14.125" customWidth="1"/>
    <col min="2" max="2" width="34.375" style="4" customWidth="1"/>
    <col min="3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25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8.7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s="5" customFormat="1" ht="42.75" customHeight="1">
      <c r="A13" s="14" t="s">
        <v>14</v>
      </c>
      <c r="B13" s="42" t="s">
        <v>42</v>
      </c>
      <c r="C13" s="43" t="s">
        <v>17</v>
      </c>
      <c r="D13" s="13">
        <v>36</v>
      </c>
      <c r="E13" s="15"/>
      <c r="F13" s="15">
        <f>Tabela2[[#This Row],[Ilość]]*Tabela2[[#This Row],[C.j. netto]]</f>
        <v>0</v>
      </c>
      <c r="G13" s="16"/>
      <c r="H13" s="17"/>
      <c r="I13" s="16"/>
      <c r="J13" s="18"/>
      <c r="K13" s="18"/>
      <c r="L13" s="41"/>
    </row>
    <row r="14" spans="1:12" ht="25.5" customHeight="1">
      <c r="A14" s="10" t="s">
        <v>18</v>
      </c>
      <c r="B14" s="11"/>
      <c r="C14" s="9"/>
      <c r="D14" s="9"/>
      <c r="E14" s="8"/>
      <c r="F14" s="7">
        <f>SUBTOTAL(109,Tabela2[Wartość netto])</f>
        <v>0</v>
      </c>
      <c r="G14" s="8"/>
      <c r="H14" s="9"/>
      <c r="I14" s="6"/>
      <c r="J14" s="8"/>
      <c r="K14" s="8"/>
      <c r="L14" s="12"/>
    </row>
    <row r="15" spans="1:12" ht="15">
      <c r="A15" s="19"/>
      <c r="B15" s="20"/>
      <c r="C15" s="21"/>
      <c r="D15" s="21"/>
      <c r="E15" s="22"/>
      <c r="F15" s="22"/>
      <c r="G15" s="19"/>
      <c r="H15" s="23"/>
      <c r="I15" s="19"/>
      <c r="J15" s="19"/>
      <c r="K15" s="19"/>
      <c r="L15" s="19"/>
    </row>
    <row r="16" spans="1:12" ht="15">
      <c r="A16" s="33" t="s">
        <v>23</v>
      </c>
      <c r="B16" s="34"/>
      <c r="C16" s="21"/>
      <c r="D16" s="21"/>
      <c r="E16" s="22"/>
      <c r="F16" s="22"/>
      <c r="G16" s="19"/>
      <c r="H16" s="23"/>
      <c r="I16" s="19"/>
      <c r="J16" s="19"/>
      <c r="K16" s="19"/>
      <c r="L16" s="19"/>
    </row>
    <row r="17" spans="1:12" ht="30" customHeight="1">
      <c r="A17" s="19"/>
      <c r="B17" s="20"/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 customHeight="1">
      <c r="A18" s="35" t="s">
        <v>19</v>
      </c>
      <c r="B18" s="36"/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37" t="s">
        <v>20</v>
      </c>
      <c r="B19" s="36"/>
      <c r="C19" s="21"/>
      <c r="D19" s="21"/>
      <c r="E19" s="22"/>
      <c r="F19" s="22"/>
      <c r="G19" s="19"/>
      <c r="H19" s="23"/>
      <c r="I19" s="19"/>
      <c r="J19" s="19"/>
      <c r="K19" s="19"/>
      <c r="L19" s="38"/>
    </row>
    <row r="20" spans="1:12" ht="15.75">
      <c r="A20" s="37" t="s">
        <v>21</v>
      </c>
      <c r="B20" s="36"/>
      <c r="C20" s="21"/>
      <c r="D20" s="21"/>
      <c r="E20" s="22"/>
      <c r="F20" s="22"/>
      <c r="G20" s="19"/>
      <c r="H20" s="23"/>
      <c r="I20" s="19"/>
      <c r="J20" s="19"/>
      <c r="K20" s="19"/>
      <c r="L20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779F2-DF0F-4B57-A16A-9CA273336674}">
  <sheetPr>
    <pageSetUpPr fitToPage="1"/>
  </sheetPr>
  <dimension ref="A1:S41"/>
  <sheetViews>
    <sheetView workbookViewId="0">
      <selection activeCell="B8" sqref="B8:E8"/>
    </sheetView>
  </sheetViews>
  <sheetFormatPr defaultRowHeight="14.25"/>
  <cols>
    <col min="1" max="1" width="14.125" customWidth="1"/>
    <col min="2" max="2" width="54.875" style="4" customWidth="1"/>
    <col min="3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9" ht="15.7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24"/>
    </row>
    <row r="2" spans="1:19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9" ht="1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19"/>
    </row>
    <row r="4" spans="1:19" ht="15.75">
      <c r="A4" s="40" t="s">
        <v>26</v>
      </c>
      <c r="B4" s="25"/>
      <c r="C4" s="21"/>
      <c r="D4" s="21"/>
      <c r="E4" s="22"/>
      <c r="F4" s="22"/>
      <c r="G4" s="19"/>
      <c r="H4" s="103" t="s">
        <v>33</v>
      </c>
      <c r="I4" s="106"/>
      <c r="J4" s="19"/>
      <c r="K4" s="19"/>
      <c r="L4" s="19"/>
    </row>
    <row r="5" spans="1:19" ht="15">
      <c r="A5" s="19"/>
      <c r="B5" s="20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9" ht="45.75" customHeight="1">
      <c r="A6" s="107" t="s">
        <v>184</v>
      </c>
      <c r="B6" s="105"/>
      <c r="C6" s="105"/>
      <c r="D6" s="105"/>
      <c r="E6" s="105"/>
      <c r="F6" s="22"/>
      <c r="G6" s="19"/>
      <c r="H6" s="23"/>
      <c r="I6" s="19"/>
      <c r="J6" s="19"/>
      <c r="K6" s="19"/>
      <c r="L6" s="19"/>
    </row>
    <row r="7" spans="1:19" ht="40.15" customHeight="1">
      <c r="A7" s="26" t="s">
        <v>0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9" ht="40.15" customHeight="1">
      <c r="A8" s="26" t="s">
        <v>1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9" ht="15">
      <c r="A9" s="19"/>
      <c r="B9" s="20"/>
      <c r="C9" s="21"/>
      <c r="D9" s="21"/>
      <c r="E9" s="22"/>
      <c r="F9" s="22"/>
      <c r="G9" s="19"/>
      <c r="H9" s="23"/>
      <c r="I9" s="19"/>
      <c r="J9" s="19"/>
      <c r="K9" s="19"/>
      <c r="L9" s="19"/>
    </row>
    <row r="10" spans="1:19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9" ht="31.5">
      <c r="A11" s="27" t="s">
        <v>2</v>
      </c>
      <c r="B11" s="28" t="s">
        <v>3</v>
      </c>
      <c r="C11" s="28" t="s">
        <v>4</v>
      </c>
      <c r="D11" s="29" t="s">
        <v>5</v>
      </c>
      <c r="E11" s="30" t="s">
        <v>6</v>
      </c>
      <c r="F11" s="30" t="s">
        <v>7</v>
      </c>
      <c r="G11" s="28" t="s">
        <v>8</v>
      </c>
      <c r="H11" s="31" t="s">
        <v>9</v>
      </c>
      <c r="I11" s="28" t="s">
        <v>10</v>
      </c>
      <c r="J11" s="28" t="s">
        <v>11</v>
      </c>
      <c r="K11" s="28" t="s">
        <v>12</v>
      </c>
      <c r="L11" s="32" t="s">
        <v>13</v>
      </c>
    </row>
    <row r="12" spans="1:19" s="5" customFormat="1" ht="55.5" customHeight="1">
      <c r="A12" s="82" t="s">
        <v>14</v>
      </c>
      <c r="B12" s="73" t="s">
        <v>43</v>
      </c>
      <c r="C12" s="74" t="s">
        <v>17</v>
      </c>
      <c r="D12" s="74">
        <v>50</v>
      </c>
      <c r="E12" s="44"/>
      <c r="F12" s="15">
        <f>Tabela3[[#This Row],[Ilość]]*Tabela3[[#This Row],[C.j. netto]]</f>
        <v>0</v>
      </c>
      <c r="G12" s="16"/>
      <c r="H12" s="17"/>
      <c r="I12" s="16"/>
      <c r="J12" s="18"/>
      <c r="K12" s="18"/>
      <c r="L12" s="83"/>
      <c r="P12"/>
      <c r="Q12"/>
      <c r="R12"/>
      <c r="S12"/>
    </row>
    <row r="13" spans="1:19" ht="48" customHeight="1">
      <c r="A13" s="82" t="s">
        <v>15</v>
      </c>
      <c r="B13" s="73" t="s">
        <v>44</v>
      </c>
      <c r="C13" s="74" t="s">
        <v>17</v>
      </c>
      <c r="D13" s="74">
        <v>15</v>
      </c>
      <c r="E13" s="15"/>
      <c r="F13" s="15">
        <f>Tabela3[[#This Row],[Ilość]]*Tabela3[[#This Row],[C.j. netto]]</f>
        <v>0</v>
      </c>
      <c r="G13" s="16"/>
      <c r="H13" s="17"/>
      <c r="I13" s="16"/>
      <c r="J13" s="18"/>
      <c r="K13" s="18"/>
      <c r="L13" s="84"/>
    </row>
    <row r="14" spans="1:19" ht="67.5" customHeight="1">
      <c r="A14" s="82" t="s">
        <v>16</v>
      </c>
      <c r="B14" s="73" t="s">
        <v>45</v>
      </c>
      <c r="C14" s="74" t="s">
        <v>17</v>
      </c>
      <c r="D14" s="74">
        <v>750</v>
      </c>
      <c r="E14" s="15"/>
      <c r="F14" s="15">
        <f>Tabela3[[#This Row],[Ilość]]*Tabela3[[#This Row],[C.j. netto]]</f>
        <v>0</v>
      </c>
      <c r="G14" s="16"/>
      <c r="H14" s="17"/>
      <c r="I14" s="16"/>
      <c r="J14" s="18"/>
      <c r="K14" s="18"/>
      <c r="L14" s="86"/>
    </row>
    <row r="15" spans="1:19" ht="72" customHeight="1">
      <c r="A15" s="82" t="s">
        <v>34</v>
      </c>
      <c r="B15" s="73" t="s">
        <v>46</v>
      </c>
      <c r="C15" s="74" t="s">
        <v>17</v>
      </c>
      <c r="D15" s="74">
        <v>50</v>
      </c>
      <c r="E15" s="15"/>
      <c r="F15" s="15">
        <f>Tabela3[[#This Row],[Ilość]]*Tabela3[[#This Row],[C.j. netto]]</f>
        <v>0</v>
      </c>
      <c r="G15" s="16"/>
      <c r="H15" s="17"/>
      <c r="I15" s="16"/>
      <c r="J15" s="18"/>
      <c r="K15" s="18"/>
      <c r="L15" s="85"/>
    </row>
    <row r="16" spans="1:19" ht="78.75" customHeight="1">
      <c r="A16" s="82" t="s">
        <v>35</v>
      </c>
      <c r="B16" s="73" t="s">
        <v>47</v>
      </c>
      <c r="C16" s="74" t="s">
        <v>17</v>
      </c>
      <c r="D16" s="74">
        <v>1000</v>
      </c>
      <c r="E16" s="15"/>
      <c r="F16" s="15">
        <f>Tabela3[[#This Row],[Ilość]]*Tabela3[[#This Row],[C.j. netto]]</f>
        <v>0</v>
      </c>
      <c r="G16" s="16"/>
      <c r="H16" s="17"/>
      <c r="I16" s="16"/>
      <c r="J16" s="18"/>
      <c r="K16" s="18"/>
      <c r="L16" s="86"/>
    </row>
    <row r="17" spans="1:12" ht="102.75" customHeight="1">
      <c r="A17" s="82" t="s">
        <v>48</v>
      </c>
      <c r="B17" s="73" t="s">
        <v>169</v>
      </c>
      <c r="C17" s="74" t="s">
        <v>17</v>
      </c>
      <c r="D17" s="74">
        <v>25</v>
      </c>
      <c r="E17" s="15"/>
      <c r="F17" s="15">
        <f>Tabela3[[#This Row],[Ilość]]*Tabela3[[#This Row],[C.j. netto]]</f>
        <v>0</v>
      </c>
      <c r="G17" s="16"/>
      <c r="H17" s="17"/>
      <c r="I17" s="16"/>
      <c r="J17" s="18"/>
      <c r="K17" s="18"/>
      <c r="L17" s="41"/>
    </row>
    <row r="18" spans="1:12" ht="89.25" customHeight="1">
      <c r="A18" s="82" t="s">
        <v>49</v>
      </c>
      <c r="B18" s="73" t="s">
        <v>93</v>
      </c>
      <c r="C18" s="74" t="s">
        <v>17</v>
      </c>
      <c r="D18" s="74">
        <v>10</v>
      </c>
      <c r="E18" s="15"/>
      <c r="F18" s="15">
        <f>Tabela3[[#This Row],[Ilość]]*Tabela3[[#This Row],[C.j. netto]]</f>
        <v>0</v>
      </c>
      <c r="G18" s="16"/>
      <c r="H18" s="17"/>
      <c r="I18" s="16"/>
      <c r="J18" s="18"/>
      <c r="K18" s="18"/>
      <c r="L18" s="84"/>
    </row>
    <row r="19" spans="1:12" ht="89.25" customHeight="1">
      <c r="A19" s="82" t="s">
        <v>51</v>
      </c>
      <c r="B19" s="73" t="s">
        <v>92</v>
      </c>
      <c r="C19" s="74" t="s">
        <v>17</v>
      </c>
      <c r="D19" s="74">
        <v>10</v>
      </c>
      <c r="E19" s="15"/>
      <c r="F19" s="15">
        <f>Tabela3[[#This Row],[Ilość]]*Tabela3[[#This Row],[C.j. netto]]</f>
        <v>0</v>
      </c>
      <c r="G19" s="16"/>
      <c r="H19" s="17"/>
      <c r="I19" s="16"/>
      <c r="J19" s="18"/>
      <c r="K19" s="18"/>
      <c r="L19" s="84"/>
    </row>
    <row r="20" spans="1:12" ht="89.25" customHeight="1">
      <c r="A20" s="82" t="s">
        <v>53</v>
      </c>
      <c r="B20" s="73" t="s">
        <v>94</v>
      </c>
      <c r="C20" s="74" t="s">
        <v>17</v>
      </c>
      <c r="D20" s="74">
        <v>10</v>
      </c>
      <c r="E20" s="15"/>
      <c r="F20" s="15">
        <f>Tabela3[[#This Row],[Ilość]]*Tabela3[[#This Row],[C.j. netto]]</f>
        <v>0</v>
      </c>
      <c r="G20" s="16"/>
      <c r="H20" s="17"/>
      <c r="I20" s="16"/>
      <c r="J20" s="18"/>
      <c r="K20" s="18"/>
      <c r="L20" s="84"/>
    </row>
    <row r="21" spans="1:12" ht="89.25" customHeight="1">
      <c r="A21" s="82" t="s">
        <v>55</v>
      </c>
      <c r="B21" s="73" t="s">
        <v>95</v>
      </c>
      <c r="C21" s="74" t="s">
        <v>17</v>
      </c>
      <c r="D21" s="74">
        <v>10</v>
      </c>
      <c r="E21" s="15"/>
      <c r="F21" s="15">
        <f>Tabela3[[#This Row],[Ilość]]*Tabela3[[#This Row],[C.j. netto]]</f>
        <v>0</v>
      </c>
      <c r="G21" s="16"/>
      <c r="H21" s="17"/>
      <c r="I21" s="16"/>
      <c r="J21" s="18"/>
      <c r="K21" s="18"/>
      <c r="L21" s="84"/>
    </row>
    <row r="22" spans="1:12" ht="99.75" customHeight="1">
      <c r="A22" s="82" t="s">
        <v>57</v>
      </c>
      <c r="B22" s="73" t="s">
        <v>50</v>
      </c>
      <c r="C22" s="74" t="s">
        <v>17</v>
      </c>
      <c r="D22" s="74">
        <v>10</v>
      </c>
      <c r="E22" s="15"/>
      <c r="F22" s="15">
        <f>Tabela3[[#This Row],[Ilość]]*Tabela3[[#This Row],[C.j. netto]]</f>
        <v>0</v>
      </c>
      <c r="G22" s="16"/>
      <c r="H22" s="17"/>
      <c r="I22" s="16"/>
      <c r="J22" s="18"/>
      <c r="K22" s="18"/>
      <c r="L22" s="41"/>
    </row>
    <row r="23" spans="1:12" ht="100.5" customHeight="1">
      <c r="A23" s="82" t="s">
        <v>59</v>
      </c>
      <c r="B23" s="73" t="s">
        <v>52</v>
      </c>
      <c r="C23" s="74" t="s">
        <v>17</v>
      </c>
      <c r="D23" s="74">
        <v>125</v>
      </c>
      <c r="E23" s="15"/>
      <c r="F23" s="15">
        <f>Tabela3[[#This Row],[Ilość]]*Tabela3[[#This Row],[C.j. netto]]</f>
        <v>0</v>
      </c>
      <c r="G23" s="16"/>
      <c r="H23" s="17"/>
      <c r="I23" s="16"/>
      <c r="J23" s="18"/>
      <c r="K23" s="18"/>
      <c r="L23" s="41"/>
    </row>
    <row r="24" spans="1:12" ht="100.5" customHeight="1">
      <c r="A24" s="82" t="s">
        <v>61</v>
      </c>
      <c r="B24" s="73" t="s">
        <v>96</v>
      </c>
      <c r="C24" s="74" t="s">
        <v>17</v>
      </c>
      <c r="D24" s="74">
        <v>10</v>
      </c>
      <c r="E24" s="15"/>
      <c r="F24" s="15">
        <f>Tabela3[[#This Row],[Ilość]]*Tabela3[[#This Row],[C.j. netto]]</f>
        <v>0</v>
      </c>
      <c r="G24" s="16"/>
      <c r="H24" s="17"/>
      <c r="I24" s="16"/>
      <c r="J24" s="18"/>
      <c r="K24" s="18"/>
      <c r="L24" s="84"/>
    </row>
    <row r="25" spans="1:12" ht="100.5" customHeight="1">
      <c r="A25" s="82" t="s">
        <v>63</v>
      </c>
      <c r="B25" s="73" t="s">
        <v>97</v>
      </c>
      <c r="C25" s="74" t="s">
        <v>17</v>
      </c>
      <c r="D25" s="74">
        <v>10</v>
      </c>
      <c r="E25" s="15"/>
      <c r="F25" s="15">
        <f>Tabela3[[#This Row],[Ilość]]*Tabela3[[#This Row],[C.j. netto]]</f>
        <v>0</v>
      </c>
      <c r="G25" s="16"/>
      <c r="H25" s="17"/>
      <c r="I25" s="16"/>
      <c r="J25" s="18"/>
      <c r="K25" s="18"/>
      <c r="L25" s="84"/>
    </row>
    <row r="26" spans="1:12" ht="69" customHeight="1">
      <c r="A26" s="82" t="s">
        <v>65</v>
      </c>
      <c r="B26" s="73" t="s">
        <v>54</v>
      </c>
      <c r="C26" s="74" t="s">
        <v>17</v>
      </c>
      <c r="D26" s="74">
        <v>250</v>
      </c>
      <c r="E26" s="15"/>
      <c r="F26" s="15">
        <f>Tabela3[[#This Row],[Ilość]]*Tabela3[[#This Row],[C.j. netto]]</f>
        <v>0</v>
      </c>
      <c r="G26" s="16"/>
      <c r="H26" s="17"/>
      <c r="I26" s="16"/>
      <c r="J26" s="18"/>
      <c r="K26" s="18"/>
      <c r="L26" s="41"/>
    </row>
    <row r="27" spans="1:12" ht="67.5" customHeight="1">
      <c r="A27" s="82" t="s">
        <v>67</v>
      </c>
      <c r="B27" s="73" t="s">
        <v>56</v>
      </c>
      <c r="C27" s="74" t="s">
        <v>17</v>
      </c>
      <c r="D27" s="74">
        <v>300</v>
      </c>
      <c r="E27" s="15"/>
      <c r="F27" s="15">
        <f>Tabela3[[#This Row],[Ilość]]*Tabela3[[#This Row],[C.j. netto]]</f>
        <v>0</v>
      </c>
      <c r="G27" s="16"/>
      <c r="H27" s="17"/>
      <c r="I27" s="16"/>
      <c r="J27" s="18"/>
      <c r="K27" s="18"/>
      <c r="L27" s="41"/>
    </row>
    <row r="28" spans="1:12" ht="73.5" customHeight="1">
      <c r="A28" s="82" t="s">
        <v>69</v>
      </c>
      <c r="B28" s="73" t="s">
        <v>58</v>
      </c>
      <c r="C28" s="74" t="s">
        <v>17</v>
      </c>
      <c r="D28" s="74">
        <v>300</v>
      </c>
      <c r="E28" s="15"/>
      <c r="F28" s="15">
        <f>Tabela3[[#This Row],[Ilość]]*Tabela3[[#This Row],[C.j. netto]]</f>
        <v>0</v>
      </c>
      <c r="G28" s="16"/>
      <c r="H28" s="17"/>
      <c r="I28" s="16"/>
      <c r="J28" s="18"/>
      <c r="K28" s="18"/>
      <c r="L28" s="41"/>
    </row>
    <row r="29" spans="1:12" ht="37.5" customHeight="1">
      <c r="A29" s="82" t="s">
        <v>79</v>
      </c>
      <c r="B29" s="73" t="s">
        <v>60</v>
      </c>
      <c r="C29" s="74" t="s">
        <v>17</v>
      </c>
      <c r="D29" s="74">
        <v>10</v>
      </c>
      <c r="E29" s="15"/>
      <c r="F29" s="15">
        <f>Tabela3[[#This Row],[Ilość]]*Tabela3[[#This Row],[C.j. netto]]</f>
        <v>0</v>
      </c>
      <c r="G29" s="16"/>
      <c r="H29" s="17"/>
      <c r="I29" s="16"/>
      <c r="J29" s="18"/>
      <c r="K29" s="18"/>
      <c r="L29" s="41"/>
    </row>
    <row r="30" spans="1:12" ht="41.25" customHeight="1">
      <c r="A30" s="82" t="s">
        <v>98</v>
      </c>
      <c r="B30" s="73" t="s">
        <v>62</v>
      </c>
      <c r="C30" s="74" t="s">
        <v>17</v>
      </c>
      <c r="D30" s="74">
        <v>5</v>
      </c>
      <c r="E30" s="15"/>
      <c r="F30" s="15">
        <f>Tabela3[[#This Row],[Ilość]]*Tabela3[[#This Row],[C.j. netto]]</f>
        <v>0</v>
      </c>
      <c r="G30" s="16"/>
      <c r="H30" s="17"/>
      <c r="I30" s="16"/>
      <c r="J30" s="18"/>
      <c r="K30" s="18"/>
      <c r="L30" s="41"/>
    </row>
    <row r="31" spans="1:12" ht="15">
      <c r="A31" s="82" t="s">
        <v>99</v>
      </c>
      <c r="B31" s="73" t="s">
        <v>64</v>
      </c>
      <c r="C31" s="74" t="s">
        <v>17</v>
      </c>
      <c r="D31" s="74">
        <v>75</v>
      </c>
      <c r="E31" s="15"/>
      <c r="F31" s="15">
        <f>Tabela3[[#This Row],[Ilość]]*Tabela3[[#This Row],[C.j. netto]]</f>
        <v>0</v>
      </c>
      <c r="G31" s="16"/>
      <c r="H31" s="17"/>
      <c r="I31" s="16"/>
      <c r="J31" s="18"/>
      <c r="K31" s="18"/>
      <c r="L31" s="41"/>
    </row>
    <row r="32" spans="1:12" ht="57" customHeight="1">
      <c r="A32" s="82" t="s">
        <v>100</v>
      </c>
      <c r="B32" s="73" t="s">
        <v>66</v>
      </c>
      <c r="C32" s="74" t="s">
        <v>17</v>
      </c>
      <c r="D32" s="74">
        <v>750</v>
      </c>
      <c r="E32" s="15"/>
      <c r="F32" s="15">
        <f>Tabela3[[#This Row],[Ilość]]*Tabela3[[#This Row],[C.j. netto]]</f>
        <v>0</v>
      </c>
      <c r="G32" s="16"/>
      <c r="H32" s="17"/>
      <c r="I32" s="16"/>
      <c r="J32" s="18"/>
      <c r="K32" s="18"/>
      <c r="L32" s="41"/>
    </row>
    <row r="33" spans="1:12" ht="50.25" customHeight="1">
      <c r="A33" s="82" t="s">
        <v>101</v>
      </c>
      <c r="B33" s="73" t="s">
        <v>68</v>
      </c>
      <c r="C33" s="74" t="s">
        <v>17</v>
      </c>
      <c r="D33" s="74">
        <v>75</v>
      </c>
      <c r="E33" s="15"/>
      <c r="F33" s="15">
        <f>Tabela3[[#This Row],[Ilość]]*Tabela3[[#This Row],[C.j. netto]]</f>
        <v>0</v>
      </c>
      <c r="G33" s="16"/>
      <c r="H33" s="17"/>
      <c r="I33" s="16"/>
      <c r="J33" s="18"/>
      <c r="K33" s="18"/>
      <c r="L33" s="41"/>
    </row>
    <row r="34" spans="1:12" ht="41.25" customHeight="1">
      <c r="A34" s="82" t="s">
        <v>102</v>
      </c>
      <c r="B34" s="73" t="s">
        <v>70</v>
      </c>
      <c r="C34" s="74" t="s">
        <v>17</v>
      </c>
      <c r="D34" s="74">
        <v>10</v>
      </c>
      <c r="E34" s="15"/>
      <c r="F34" s="15">
        <f>Tabela3[[#This Row],[Ilość]]*Tabela3[[#This Row],[C.j. netto]]</f>
        <v>0</v>
      </c>
      <c r="G34" s="16"/>
      <c r="H34" s="17"/>
      <c r="I34" s="16"/>
      <c r="J34" s="18"/>
      <c r="K34" s="18"/>
      <c r="L34" s="41"/>
    </row>
    <row r="35" spans="1:12" ht="41.25" customHeight="1">
      <c r="A35" s="82" t="s">
        <v>103</v>
      </c>
      <c r="B35" s="73" t="s">
        <v>83</v>
      </c>
      <c r="C35" s="74" t="s">
        <v>17</v>
      </c>
      <c r="D35" s="74">
        <v>10</v>
      </c>
      <c r="E35" s="71"/>
      <c r="F35" s="71">
        <f>Tabela3[[#This Row],[Ilość]]*Tabela3[[#This Row],[C.j. netto]]</f>
        <v>0</v>
      </c>
      <c r="G35" s="72"/>
      <c r="H35" s="61"/>
      <c r="I35" s="72"/>
      <c r="J35" s="62"/>
      <c r="K35" s="62"/>
      <c r="L35" s="85"/>
    </row>
    <row r="36" spans="1:12">
      <c r="A36" s="10" t="s">
        <v>18</v>
      </c>
      <c r="B36" s="11"/>
      <c r="C36" s="9"/>
      <c r="D36" s="9"/>
      <c r="E36" s="8"/>
      <c r="F36" s="7">
        <f>SUBTOTAL(109,Tabela3[Wartość netto])</f>
        <v>0</v>
      </c>
      <c r="G36" s="8"/>
      <c r="H36" s="9"/>
      <c r="I36" s="6"/>
      <c r="J36" s="8"/>
      <c r="K36" s="8"/>
      <c r="L36" s="12"/>
    </row>
    <row r="37" spans="1:12" ht="15">
      <c r="A37" s="80" t="s">
        <v>23</v>
      </c>
      <c r="B37" s="81"/>
      <c r="C37" s="21"/>
      <c r="D37" s="21"/>
      <c r="E37" s="22"/>
      <c r="F37" s="22"/>
      <c r="G37" s="19"/>
      <c r="H37" s="23"/>
      <c r="I37" s="19"/>
      <c r="J37" s="19"/>
      <c r="K37" s="19"/>
      <c r="L37" s="19"/>
    </row>
    <row r="38" spans="1:12" ht="15">
      <c r="A38" s="19"/>
      <c r="B38" s="20"/>
      <c r="C38" s="21"/>
      <c r="D38" s="21"/>
      <c r="E38" s="22"/>
      <c r="F38" s="22"/>
      <c r="G38" s="19"/>
      <c r="H38" s="23"/>
      <c r="I38" s="19"/>
      <c r="J38" s="19"/>
      <c r="K38" s="19"/>
      <c r="L38" s="19"/>
    </row>
    <row r="39" spans="1:12" ht="31.5">
      <c r="A39" s="35" t="s">
        <v>19</v>
      </c>
      <c r="B39" s="36"/>
      <c r="C39" s="21"/>
      <c r="D39" s="21"/>
      <c r="E39" s="22"/>
      <c r="F39" s="22"/>
      <c r="G39" s="19"/>
      <c r="H39" s="23"/>
      <c r="I39" s="19"/>
      <c r="J39" s="19"/>
      <c r="K39" s="19"/>
      <c r="L39" s="19"/>
    </row>
    <row r="40" spans="1:12" ht="15.75">
      <c r="A40" s="37" t="s">
        <v>20</v>
      </c>
      <c r="B40" s="36"/>
      <c r="C40" s="21"/>
      <c r="D40" s="21"/>
      <c r="E40" s="22"/>
      <c r="F40" s="22"/>
      <c r="G40" s="19"/>
      <c r="H40" s="23"/>
      <c r="I40" s="19"/>
      <c r="J40" s="19"/>
      <c r="K40" s="19"/>
      <c r="L40" s="38"/>
    </row>
    <row r="41" spans="1:12" ht="15.75">
      <c r="A41" s="37" t="s">
        <v>21</v>
      </c>
      <c r="B41" s="36"/>
      <c r="C41" s="21"/>
      <c r="D41" s="21"/>
      <c r="E41" s="22"/>
      <c r="F41" s="22"/>
      <c r="G41" s="19"/>
      <c r="H41" s="23"/>
      <c r="I41" s="19"/>
      <c r="J41" s="19"/>
      <c r="K41" s="19"/>
      <c r="L41" s="39" t="s">
        <v>22</v>
      </c>
    </row>
  </sheetData>
  <mergeCells count="4">
    <mergeCell ref="H4:I4"/>
    <mergeCell ref="B6:E6"/>
    <mergeCell ref="B7:E7"/>
    <mergeCell ref="B8:E8"/>
  </mergeCells>
  <phoneticPr fontId="3" type="noConversion"/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3B72-191B-40A4-80FA-4BCC68049828}">
  <sheetPr>
    <pageSetUpPr fitToPage="1"/>
  </sheetPr>
  <dimension ref="A1:L20"/>
  <sheetViews>
    <sheetView workbookViewId="0">
      <selection activeCell="H7" sqref="H7"/>
    </sheetView>
  </sheetViews>
  <sheetFormatPr defaultColWidth="9" defaultRowHeight="14.25"/>
  <cols>
    <col min="1" max="1" width="14.125" customWidth="1"/>
    <col min="2" max="2" width="40" style="4" customWidth="1"/>
    <col min="3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27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30" customHeight="1">
      <c r="A13" s="51" t="s">
        <v>14</v>
      </c>
      <c r="B13" s="52" t="s">
        <v>72</v>
      </c>
      <c r="C13" s="49" t="s">
        <v>17</v>
      </c>
      <c r="D13" s="13">
        <v>30</v>
      </c>
      <c r="E13" s="45"/>
      <c r="F13" s="46">
        <f>Tabela4[[#This Row],[Ilość]]*Tabela4[[#This Row],[C.j. netto]]</f>
        <v>0</v>
      </c>
      <c r="G13" s="47"/>
      <c r="H13" s="17"/>
      <c r="I13" s="47"/>
      <c r="J13" s="18"/>
      <c r="K13" s="18"/>
      <c r="L13" s="18"/>
    </row>
    <row r="14" spans="1:12" ht="25.5" customHeight="1">
      <c r="A14" s="10" t="s">
        <v>18</v>
      </c>
      <c r="B14" s="11"/>
      <c r="C14" s="9"/>
      <c r="D14" s="9"/>
      <c r="E14" s="8"/>
      <c r="F14" s="7">
        <f>SUBTOTAL(109,Tabela4[Wartość netto])</f>
        <v>0</v>
      </c>
      <c r="G14" s="8"/>
      <c r="H14" s="9"/>
      <c r="I14" s="6"/>
      <c r="J14" s="8"/>
      <c r="K14" s="8"/>
      <c r="L14" s="12"/>
    </row>
    <row r="15" spans="1:12" ht="15">
      <c r="A15" s="19"/>
      <c r="B15" s="20"/>
      <c r="C15" s="21"/>
      <c r="D15" s="21"/>
      <c r="E15" s="22"/>
      <c r="F15" s="22"/>
      <c r="G15" s="19"/>
      <c r="H15" s="23"/>
      <c r="I15" s="19"/>
      <c r="J15" s="19"/>
      <c r="K15" s="19"/>
      <c r="L15" s="19"/>
    </row>
    <row r="16" spans="1:12" ht="15">
      <c r="A16" s="33" t="s">
        <v>23</v>
      </c>
      <c r="B16" s="34" t="s">
        <v>71</v>
      </c>
      <c r="C16" s="21"/>
      <c r="D16" s="21"/>
      <c r="E16" s="22"/>
      <c r="F16" s="22"/>
      <c r="G16" s="19"/>
      <c r="H16" s="23"/>
      <c r="I16" s="19"/>
      <c r="J16" s="19"/>
      <c r="K16" s="19"/>
      <c r="L16" s="19"/>
    </row>
    <row r="17" spans="1:12" ht="30" customHeight="1">
      <c r="A17" s="19"/>
      <c r="B17" s="20"/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 customHeight="1">
      <c r="A18" s="35" t="s">
        <v>19</v>
      </c>
      <c r="B18" s="36"/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37" t="s">
        <v>20</v>
      </c>
      <c r="B19" s="36"/>
      <c r="C19" s="21"/>
      <c r="D19" s="21"/>
      <c r="E19" s="22"/>
      <c r="F19" s="22"/>
      <c r="G19" s="19"/>
      <c r="H19" s="23"/>
      <c r="I19" s="19"/>
      <c r="J19" s="19"/>
      <c r="K19" s="19"/>
      <c r="L19" s="38"/>
    </row>
    <row r="20" spans="1:12" ht="15.75">
      <c r="A20" s="37" t="s">
        <v>21</v>
      </c>
      <c r="B20" s="36"/>
      <c r="C20" s="21"/>
      <c r="D20" s="21"/>
      <c r="E20" s="22"/>
      <c r="F20" s="22"/>
      <c r="G20" s="19"/>
      <c r="H20" s="23"/>
      <c r="I20" s="19"/>
      <c r="J20" s="19"/>
      <c r="K20" s="19"/>
      <c r="L20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74FB-CF98-4AC8-BA8F-5054BC1B2FA5}">
  <sheetPr>
    <pageSetUpPr fitToPage="1"/>
  </sheetPr>
  <dimension ref="A1:L22"/>
  <sheetViews>
    <sheetView workbookViewId="0">
      <selection activeCell="H7" sqref="H7"/>
    </sheetView>
  </sheetViews>
  <sheetFormatPr defaultColWidth="9" defaultRowHeight="14.25"/>
  <cols>
    <col min="1" max="1" width="14.125" customWidth="1"/>
    <col min="2" max="2" width="40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28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6.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30" customHeight="1">
      <c r="A13" s="53" t="s">
        <v>14</v>
      </c>
      <c r="B13" s="54" t="s">
        <v>76</v>
      </c>
      <c r="C13" s="49" t="s">
        <v>17</v>
      </c>
      <c r="D13" s="58">
        <v>75</v>
      </c>
      <c r="E13" s="45"/>
      <c r="F13" s="46">
        <f>Tabela5[[#This Row],[Ilość]]*Tabela5[[#This Row],[C.j. netto]]</f>
        <v>0</v>
      </c>
      <c r="G13" s="47"/>
      <c r="H13" s="17"/>
      <c r="I13" s="47"/>
      <c r="J13" s="18"/>
      <c r="K13" s="18"/>
      <c r="L13" s="18"/>
    </row>
    <row r="14" spans="1:12" ht="30" customHeight="1">
      <c r="A14" s="56" t="s">
        <v>15</v>
      </c>
      <c r="B14" s="54" t="s">
        <v>77</v>
      </c>
      <c r="C14" s="57" t="s">
        <v>17</v>
      </c>
      <c r="D14" s="58">
        <v>100</v>
      </c>
      <c r="E14" s="45"/>
      <c r="F14" s="59">
        <f>Tabela5[[#This Row],[Ilość]]*Tabela5[[#This Row],[C.j. netto]]</f>
        <v>0</v>
      </c>
      <c r="G14" s="60"/>
      <c r="H14" s="61"/>
      <c r="I14" s="60"/>
      <c r="J14" s="62"/>
      <c r="K14" s="62"/>
      <c r="L14" s="62"/>
    </row>
    <row r="15" spans="1:12" ht="30" customHeight="1">
      <c r="A15" s="53" t="s">
        <v>16</v>
      </c>
      <c r="B15" s="54" t="s">
        <v>78</v>
      </c>
      <c r="C15" s="49" t="s">
        <v>17</v>
      </c>
      <c r="D15" s="58">
        <v>325</v>
      </c>
      <c r="E15" s="45"/>
      <c r="F15" s="46">
        <f>Tabela5[[#This Row],[Ilość]]*Tabela5[[#This Row],[C.j. netto]]</f>
        <v>0</v>
      </c>
      <c r="G15" s="47"/>
      <c r="H15" s="17"/>
      <c r="I15" s="47"/>
      <c r="J15" s="18"/>
      <c r="K15" s="18"/>
      <c r="L15" s="18"/>
    </row>
    <row r="16" spans="1:12" ht="25.5" customHeight="1">
      <c r="A16" s="63" t="s">
        <v>18</v>
      </c>
      <c r="B16" s="64"/>
      <c r="C16" s="65"/>
      <c r="D16" s="65"/>
      <c r="E16" s="66"/>
      <c r="F16" s="67">
        <f>SUBTOTAL(109,Tabela5[Wartość netto])</f>
        <v>0</v>
      </c>
      <c r="G16" s="66"/>
      <c r="H16" s="65"/>
      <c r="I16" s="68"/>
      <c r="J16" s="66"/>
      <c r="K16" s="66"/>
      <c r="L16" s="69"/>
    </row>
    <row r="17" spans="1:12" ht="15">
      <c r="A17" s="19"/>
      <c r="B17" s="20"/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45">
      <c r="A18" s="33" t="s">
        <v>23</v>
      </c>
      <c r="B18" s="34" t="s">
        <v>91</v>
      </c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19"/>
      <c r="B19" s="20"/>
      <c r="C19" s="21"/>
      <c r="D19" s="21"/>
      <c r="E19" s="22"/>
      <c r="F19" s="22"/>
      <c r="G19" s="19"/>
      <c r="H19" s="23"/>
      <c r="I19" s="19"/>
      <c r="J19" s="19"/>
      <c r="K19" s="19"/>
      <c r="L19" s="19"/>
    </row>
    <row r="20" spans="1:12" ht="30" customHeight="1">
      <c r="A20" s="35" t="s">
        <v>19</v>
      </c>
      <c r="B20" s="36"/>
      <c r="C20" s="21"/>
      <c r="D20" s="21"/>
      <c r="E20" s="70"/>
      <c r="F20" s="22"/>
      <c r="G20" s="19"/>
      <c r="H20" s="23"/>
      <c r="I20" s="19"/>
      <c r="J20" s="19"/>
      <c r="K20" s="19"/>
      <c r="L20" s="19"/>
    </row>
    <row r="21" spans="1:12" ht="30" customHeight="1">
      <c r="A21" s="37" t="s">
        <v>20</v>
      </c>
      <c r="B21" s="36"/>
      <c r="C21" s="21"/>
      <c r="D21" s="21"/>
      <c r="E21" s="22"/>
      <c r="F21" s="22"/>
      <c r="G21" s="19"/>
      <c r="H21" s="23"/>
      <c r="I21" s="19"/>
      <c r="J21" s="19"/>
      <c r="K21" s="19"/>
      <c r="L21" s="38"/>
    </row>
    <row r="22" spans="1:12" ht="15.75">
      <c r="A22" s="37" t="s">
        <v>21</v>
      </c>
      <c r="B22" s="36"/>
      <c r="C22" s="21"/>
      <c r="D22" s="21"/>
      <c r="E22" s="22"/>
      <c r="F22" s="22"/>
      <c r="G22" s="19"/>
      <c r="H22" s="23"/>
      <c r="I22" s="19"/>
      <c r="J22" s="19"/>
      <c r="K22" s="19"/>
      <c r="L22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053FC-2161-468E-BAE1-85E18835D061}">
  <sheetPr>
    <pageSetUpPr fitToPage="1"/>
  </sheetPr>
  <dimension ref="A1:L25"/>
  <sheetViews>
    <sheetView workbookViewId="0">
      <selection activeCell="I7" sqref="I7"/>
    </sheetView>
  </sheetViews>
  <sheetFormatPr defaultColWidth="9" defaultRowHeight="14.25"/>
  <cols>
    <col min="1" max="1" width="14.125" customWidth="1"/>
    <col min="2" max="2" width="40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29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5.7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30">
      <c r="A13" s="53" t="s">
        <v>14</v>
      </c>
      <c r="B13" s="54" t="s">
        <v>85</v>
      </c>
      <c r="C13" s="49" t="s">
        <v>17</v>
      </c>
      <c r="D13" s="58">
        <v>25</v>
      </c>
      <c r="E13" s="45"/>
      <c r="F13" s="46">
        <f>Tabela6[[#This Row],[Ilość]]*Tabela6[[#This Row],[C.j. netto]]</f>
        <v>0</v>
      </c>
      <c r="G13" s="47"/>
      <c r="H13" s="17"/>
      <c r="I13" s="47"/>
      <c r="J13" s="18"/>
      <c r="K13" s="18"/>
      <c r="L13" s="75"/>
    </row>
    <row r="14" spans="1:12" ht="30">
      <c r="A14" s="53" t="s">
        <v>15</v>
      </c>
      <c r="B14" s="54" t="s">
        <v>86</v>
      </c>
      <c r="C14" s="49" t="s">
        <v>17</v>
      </c>
      <c r="D14" s="43">
        <v>50</v>
      </c>
      <c r="E14" s="77"/>
      <c r="F14" s="46">
        <f>Tabela6[[#This Row],[Ilość]]*Tabela6[[#This Row],[C.j. netto]]</f>
        <v>0</v>
      </c>
      <c r="G14" s="47"/>
      <c r="H14" s="17"/>
      <c r="I14" s="47"/>
      <c r="J14" s="18"/>
      <c r="K14" s="18"/>
      <c r="L14" s="18"/>
    </row>
    <row r="15" spans="1:12" ht="30">
      <c r="A15" s="53" t="s">
        <v>16</v>
      </c>
      <c r="B15" s="54" t="s">
        <v>87</v>
      </c>
      <c r="C15" s="49" t="s">
        <v>17</v>
      </c>
      <c r="D15" s="43">
        <v>25</v>
      </c>
      <c r="E15" s="77"/>
      <c r="F15" s="46">
        <f>Tabela6[[#This Row],[Ilość]]*Tabela6[[#This Row],[C.j. netto]]</f>
        <v>0</v>
      </c>
      <c r="G15" s="47"/>
      <c r="H15" s="17"/>
      <c r="I15" s="47"/>
      <c r="J15" s="18"/>
      <c r="K15" s="18"/>
      <c r="L15" s="18"/>
    </row>
    <row r="16" spans="1:12" ht="30">
      <c r="A16" s="56" t="s">
        <v>34</v>
      </c>
      <c r="B16" s="76" t="s">
        <v>88</v>
      </c>
      <c r="C16" s="78" t="s">
        <v>17</v>
      </c>
      <c r="D16" s="43">
        <v>150</v>
      </c>
      <c r="E16" s="79"/>
      <c r="F16" s="59">
        <f>Tabela6[[#This Row],[Ilość]]*Tabela6[[#This Row],[C.j. netto]]</f>
        <v>0</v>
      </c>
      <c r="G16" s="60"/>
      <c r="H16" s="61"/>
      <c r="I16" s="60"/>
      <c r="J16" s="62"/>
      <c r="K16" s="62"/>
      <c r="L16" s="62"/>
    </row>
    <row r="17" spans="1:12" ht="30">
      <c r="A17" s="56" t="s">
        <v>35</v>
      </c>
      <c r="B17" s="76" t="s">
        <v>89</v>
      </c>
      <c r="C17" s="78" t="s">
        <v>17</v>
      </c>
      <c r="D17" s="43">
        <v>50</v>
      </c>
      <c r="E17" s="79"/>
      <c r="F17" s="59">
        <f>Tabela6[[#This Row],[Ilość]]*Tabela6[[#This Row],[C.j. netto]]</f>
        <v>0</v>
      </c>
      <c r="G17" s="60"/>
      <c r="H17" s="61"/>
      <c r="I17" s="60"/>
      <c r="J17" s="62"/>
      <c r="K17" s="62"/>
      <c r="L17" s="62"/>
    </row>
    <row r="18" spans="1:12" ht="30">
      <c r="A18" s="56" t="s">
        <v>48</v>
      </c>
      <c r="B18" s="76" t="s">
        <v>90</v>
      </c>
      <c r="C18" s="78" t="s">
        <v>17</v>
      </c>
      <c r="D18" s="43">
        <v>20</v>
      </c>
      <c r="E18" s="79"/>
      <c r="F18" s="59">
        <f>Tabela6[[#This Row],[Ilość]]*Tabela6[[#This Row],[C.j. netto]]</f>
        <v>0</v>
      </c>
      <c r="G18" s="60"/>
      <c r="H18" s="61"/>
      <c r="I18" s="60"/>
      <c r="J18" s="62"/>
      <c r="K18" s="62"/>
      <c r="L18" s="62"/>
    </row>
    <row r="19" spans="1:12" ht="25.5" customHeight="1">
      <c r="A19" s="63" t="s">
        <v>18</v>
      </c>
      <c r="B19" s="64"/>
      <c r="C19" s="65"/>
      <c r="D19" s="65"/>
      <c r="E19" s="66"/>
      <c r="F19" s="67">
        <f>SUBTOTAL(109,Tabela6[Wartość netto])</f>
        <v>0</v>
      </c>
      <c r="G19" s="66"/>
      <c r="H19" s="65"/>
      <c r="I19" s="68"/>
      <c r="J19" s="66"/>
      <c r="K19" s="66"/>
      <c r="L19" s="69"/>
    </row>
    <row r="20" spans="1:12" ht="15">
      <c r="A20" s="19"/>
      <c r="B20" s="20"/>
      <c r="C20" s="21"/>
      <c r="D20" s="21"/>
      <c r="E20" s="22"/>
      <c r="F20" s="22"/>
      <c r="G20" s="19"/>
      <c r="H20" s="23"/>
      <c r="I20" s="19"/>
      <c r="J20" s="19"/>
      <c r="K20" s="19"/>
      <c r="L20" s="19"/>
    </row>
    <row r="21" spans="1:12" ht="84" customHeight="1">
      <c r="A21" s="33" t="s">
        <v>23</v>
      </c>
      <c r="B21" s="34" t="s">
        <v>91</v>
      </c>
      <c r="C21" s="21"/>
      <c r="D21" s="21"/>
      <c r="E21" s="22"/>
      <c r="F21" s="22"/>
      <c r="G21" s="19"/>
      <c r="H21" s="23"/>
      <c r="I21" s="19"/>
      <c r="J21" s="19"/>
      <c r="K21" s="19"/>
      <c r="L21" s="19"/>
    </row>
    <row r="22" spans="1:12" ht="30" customHeight="1">
      <c r="A22" s="19"/>
      <c r="B22" s="20"/>
      <c r="C22" s="21"/>
      <c r="D22" s="21"/>
      <c r="E22" s="22"/>
      <c r="F22" s="22"/>
      <c r="G22" s="19"/>
      <c r="H22" s="23"/>
      <c r="I22" s="19"/>
      <c r="J22" s="19"/>
      <c r="K22" s="19"/>
      <c r="L22" s="19"/>
    </row>
    <row r="23" spans="1:12" ht="30" customHeight="1">
      <c r="A23" s="35" t="s">
        <v>19</v>
      </c>
      <c r="B23" s="36"/>
      <c r="C23" s="21"/>
      <c r="D23" s="21"/>
      <c r="E23" s="70"/>
      <c r="F23" s="22"/>
      <c r="G23" s="19"/>
      <c r="H23" s="23"/>
      <c r="I23" s="19"/>
      <c r="J23" s="19"/>
      <c r="K23" s="19"/>
      <c r="L23" s="19"/>
    </row>
    <row r="24" spans="1:12" ht="30" customHeight="1">
      <c r="A24" s="37" t="s">
        <v>20</v>
      </c>
      <c r="B24" s="36"/>
      <c r="C24" s="21"/>
      <c r="D24" s="21"/>
      <c r="E24" s="22"/>
      <c r="F24" s="22"/>
      <c r="G24" s="19"/>
      <c r="H24" s="23"/>
      <c r="I24" s="19"/>
      <c r="J24" s="19"/>
      <c r="K24" s="19"/>
      <c r="L24" s="38"/>
    </row>
    <row r="25" spans="1:12" ht="15.75">
      <c r="A25" s="37" t="s">
        <v>21</v>
      </c>
      <c r="B25" s="36"/>
      <c r="C25" s="21"/>
      <c r="D25" s="21"/>
      <c r="E25" s="22"/>
      <c r="F25" s="22"/>
      <c r="G25" s="19"/>
      <c r="H25" s="23"/>
      <c r="I25" s="19"/>
      <c r="J25" s="19"/>
      <c r="K25" s="19"/>
      <c r="L25" s="39" t="s">
        <v>22</v>
      </c>
    </row>
  </sheetData>
  <mergeCells count="4">
    <mergeCell ref="H4:I4"/>
    <mergeCell ref="B7:E7"/>
    <mergeCell ref="B8:E8"/>
    <mergeCell ref="B9:E9"/>
  </mergeCells>
  <phoneticPr fontId="3" type="noConversion"/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264B7-E11D-4D67-AF3A-924445A066BF}">
  <sheetPr>
    <pageSetUpPr fitToPage="1"/>
  </sheetPr>
  <dimension ref="A1:L22"/>
  <sheetViews>
    <sheetView workbookViewId="0">
      <selection activeCell="I7" sqref="I7"/>
    </sheetView>
  </sheetViews>
  <sheetFormatPr defaultColWidth="9" defaultRowHeight="14.25"/>
  <cols>
    <col min="1" max="1" width="14.125" customWidth="1"/>
    <col min="2" max="2" width="67.625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30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105">
      <c r="A13" s="53" t="s">
        <v>14</v>
      </c>
      <c r="B13" s="54" t="s">
        <v>81</v>
      </c>
      <c r="C13" s="49" t="s">
        <v>17</v>
      </c>
      <c r="D13" s="58">
        <v>50</v>
      </c>
      <c r="E13" s="45"/>
      <c r="F13" s="46">
        <f>Tabela7[[#This Row],[Ilość]]*Tabela7[[#This Row],[C.j. netto]]</f>
        <v>0</v>
      </c>
      <c r="G13" s="47"/>
      <c r="H13" s="17"/>
      <c r="I13" s="47"/>
      <c r="J13" s="18"/>
      <c r="K13" s="18"/>
      <c r="L13" s="75"/>
    </row>
    <row r="14" spans="1:12" ht="135">
      <c r="A14" s="56" t="s">
        <v>15</v>
      </c>
      <c r="B14" s="54" t="s">
        <v>80</v>
      </c>
      <c r="C14" s="57" t="s">
        <v>17</v>
      </c>
      <c r="D14" s="58">
        <v>50</v>
      </c>
      <c r="E14" s="45"/>
      <c r="F14" s="59">
        <f>Tabela7[[#This Row],[Ilość]]*Tabela7[[#This Row],[C.j. netto]]</f>
        <v>0</v>
      </c>
      <c r="G14" s="60"/>
      <c r="H14" s="61"/>
      <c r="I14" s="60"/>
      <c r="J14" s="62"/>
      <c r="K14" s="62"/>
      <c r="L14" s="62"/>
    </row>
    <row r="15" spans="1:12" ht="165">
      <c r="A15" s="94" t="s">
        <v>16</v>
      </c>
      <c r="B15" s="96" t="s">
        <v>170</v>
      </c>
      <c r="C15" s="50" t="s">
        <v>17</v>
      </c>
      <c r="D15" s="43">
        <v>50</v>
      </c>
      <c r="E15" s="95"/>
      <c r="F15" s="90">
        <f>Tabela7[[#This Row],[Ilość]]*Tabela7[[#This Row],[C.j. netto]]</f>
        <v>0</v>
      </c>
      <c r="G15" s="91"/>
      <c r="H15" s="92"/>
      <c r="I15" s="91"/>
      <c r="J15" s="93"/>
      <c r="K15" s="93"/>
      <c r="L15" s="75"/>
    </row>
    <row r="16" spans="1:12" ht="25.5" customHeight="1">
      <c r="A16" s="10" t="s">
        <v>18</v>
      </c>
      <c r="B16" s="11"/>
      <c r="C16" s="9"/>
      <c r="D16" s="9"/>
      <c r="E16" s="8"/>
      <c r="F16" s="7">
        <f>SUBTOTAL(109,Tabela7[Wartość netto])</f>
        <v>0</v>
      </c>
      <c r="G16" s="8"/>
      <c r="H16" s="9"/>
      <c r="I16" s="6"/>
      <c r="J16" s="8"/>
      <c r="K16" s="8"/>
      <c r="L16" s="12"/>
    </row>
    <row r="17" spans="1:12" ht="15">
      <c r="A17" s="19"/>
      <c r="B17" s="20"/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>
      <c r="A18" s="33" t="s">
        <v>23</v>
      </c>
      <c r="B18" s="34" t="s">
        <v>82</v>
      </c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19"/>
      <c r="B19" s="20"/>
      <c r="C19" s="21"/>
      <c r="D19" s="21"/>
      <c r="E19" s="22"/>
      <c r="F19" s="22"/>
      <c r="G19" s="19"/>
      <c r="H19" s="23"/>
      <c r="I19" s="19"/>
      <c r="J19" s="19"/>
      <c r="K19" s="19"/>
      <c r="L19" s="19"/>
    </row>
    <row r="20" spans="1:12" ht="30" customHeight="1">
      <c r="A20" s="35" t="s">
        <v>19</v>
      </c>
      <c r="B20" s="36"/>
      <c r="C20" s="21"/>
      <c r="D20" s="21"/>
      <c r="E20" s="70"/>
      <c r="F20" s="22"/>
      <c r="G20" s="19"/>
      <c r="H20" s="23"/>
      <c r="I20" s="19"/>
      <c r="J20" s="19"/>
      <c r="K20" s="19"/>
      <c r="L20" s="19"/>
    </row>
    <row r="21" spans="1:12" ht="30" customHeight="1">
      <c r="A21" s="37" t="s">
        <v>20</v>
      </c>
      <c r="B21" s="36"/>
      <c r="C21" s="21"/>
      <c r="D21" s="21"/>
      <c r="E21" s="22"/>
      <c r="F21" s="22"/>
      <c r="G21" s="19"/>
      <c r="H21" s="23"/>
      <c r="I21" s="19"/>
      <c r="J21" s="19"/>
      <c r="K21" s="19"/>
      <c r="L21" s="38"/>
    </row>
    <row r="22" spans="1:12" ht="15.75">
      <c r="A22" s="37" t="s">
        <v>21</v>
      </c>
      <c r="B22" s="36"/>
      <c r="C22" s="21"/>
      <c r="D22" s="21"/>
      <c r="E22" s="22"/>
      <c r="F22" s="22"/>
      <c r="G22" s="19"/>
      <c r="H22" s="23"/>
      <c r="I22" s="19"/>
      <c r="J22" s="19"/>
      <c r="K22" s="19"/>
      <c r="L22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DA91-801D-4DCD-977D-F0CA23F52399}">
  <sheetPr>
    <pageSetUpPr fitToPage="1"/>
  </sheetPr>
  <dimension ref="A1:L21"/>
  <sheetViews>
    <sheetView workbookViewId="0">
      <selection activeCell="I7" sqref="I7"/>
    </sheetView>
  </sheetViews>
  <sheetFormatPr defaultColWidth="9" defaultRowHeight="14.25"/>
  <cols>
    <col min="1" max="1" width="14.125" customWidth="1"/>
    <col min="2" max="2" width="40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32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6.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150">
      <c r="A13" s="53" t="s">
        <v>14</v>
      </c>
      <c r="B13" s="54" t="s">
        <v>73</v>
      </c>
      <c r="C13" s="48" t="s">
        <v>75</v>
      </c>
      <c r="D13" s="13">
        <v>10</v>
      </c>
      <c r="E13" s="45"/>
      <c r="F13" s="46">
        <f>Tabela8[[#This Row],[Ilość]]*Tabela8[[#This Row],[C.j. netto]]</f>
        <v>0</v>
      </c>
      <c r="G13" s="47"/>
      <c r="H13" s="17"/>
      <c r="I13" s="47"/>
      <c r="J13" s="18"/>
      <c r="K13" s="18"/>
      <c r="L13" s="18"/>
    </row>
    <row r="14" spans="1:12" ht="210">
      <c r="A14" s="53" t="s">
        <v>15</v>
      </c>
      <c r="B14" s="55" t="s">
        <v>74</v>
      </c>
      <c r="C14" s="49" t="s">
        <v>84</v>
      </c>
      <c r="D14" s="13">
        <v>10</v>
      </c>
      <c r="E14" s="45"/>
      <c r="F14" s="46">
        <f>Tabela8[[#This Row],[Ilość]]*Tabela8[[#This Row],[C.j. netto]]</f>
        <v>0</v>
      </c>
      <c r="G14" s="47"/>
      <c r="H14" s="17"/>
      <c r="I14" s="47"/>
      <c r="J14" s="18"/>
      <c r="K14" s="18"/>
      <c r="L14" s="18"/>
    </row>
    <row r="15" spans="1:12" ht="25.5" customHeight="1">
      <c r="A15" s="10" t="s">
        <v>18</v>
      </c>
      <c r="B15" s="11"/>
      <c r="C15" s="9"/>
      <c r="D15" s="9"/>
      <c r="E15" s="8"/>
      <c r="F15" s="7">
        <f>SUBTOTAL(109,Tabela8[Wartość netto])</f>
        <v>0</v>
      </c>
      <c r="G15" s="8"/>
      <c r="H15" s="9"/>
      <c r="I15" s="6"/>
      <c r="J15" s="8"/>
      <c r="K15" s="8"/>
      <c r="L15" s="12"/>
    </row>
    <row r="16" spans="1:12" ht="15">
      <c r="A16" s="19"/>
      <c r="B16" s="20"/>
      <c r="C16" s="21"/>
      <c r="D16" s="21"/>
      <c r="E16" s="22"/>
      <c r="F16" s="22"/>
      <c r="G16" s="19"/>
      <c r="H16" s="23"/>
      <c r="I16" s="19"/>
      <c r="J16" s="19"/>
      <c r="K16" s="19"/>
      <c r="L16" s="19"/>
    </row>
    <row r="17" spans="1:12" ht="15">
      <c r="A17" s="33" t="s">
        <v>23</v>
      </c>
      <c r="B17" s="34" t="s">
        <v>71</v>
      </c>
      <c r="C17" s="21"/>
      <c r="D17" s="21"/>
      <c r="E17" s="22"/>
      <c r="F17" s="22"/>
      <c r="G17" s="19"/>
      <c r="H17" s="23"/>
      <c r="I17" s="19"/>
      <c r="J17" s="19"/>
      <c r="K17" s="19"/>
      <c r="L17" s="19"/>
    </row>
    <row r="18" spans="1:12" ht="30" customHeight="1">
      <c r="A18" s="19"/>
      <c r="B18" s="20"/>
      <c r="C18" s="21"/>
      <c r="D18" s="21"/>
      <c r="E18" s="22"/>
      <c r="F18" s="22"/>
      <c r="G18" s="19"/>
      <c r="H18" s="23"/>
      <c r="I18" s="19"/>
      <c r="J18" s="19"/>
      <c r="K18" s="19"/>
      <c r="L18" s="19"/>
    </row>
    <row r="19" spans="1:12" ht="30" customHeight="1">
      <c r="A19" s="35" t="s">
        <v>19</v>
      </c>
      <c r="B19" s="36"/>
      <c r="C19" s="21"/>
      <c r="D19" s="21"/>
      <c r="E19" s="22"/>
      <c r="F19" s="22"/>
      <c r="G19" s="19"/>
      <c r="H19" s="23"/>
      <c r="I19" s="19"/>
      <c r="J19" s="19"/>
      <c r="K19" s="19"/>
      <c r="L19" s="19"/>
    </row>
    <row r="20" spans="1:12" ht="30" customHeight="1">
      <c r="A20" s="37" t="s">
        <v>20</v>
      </c>
      <c r="B20" s="36"/>
      <c r="C20" s="21"/>
      <c r="D20" s="21"/>
      <c r="E20" s="22"/>
      <c r="F20" s="22"/>
      <c r="G20" s="19"/>
      <c r="H20" s="23"/>
      <c r="I20" s="19"/>
      <c r="J20" s="19"/>
      <c r="K20" s="19"/>
      <c r="L20" s="38"/>
    </row>
    <row r="21" spans="1:12" ht="15.75">
      <c r="A21" s="37" t="s">
        <v>21</v>
      </c>
      <c r="B21" s="36"/>
      <c r="C21" s="21"/>
      <c r="D21" s="21"/>
      <c r="E21" s="22"/>
      <c r="F21" s="22"/>
      <c r="G21" s="19"/>
      <c r="H21" s="23"/>
      <c r="I21" s="19"/>
      <c r="J21" s="19"/>
      <c r="K21" s="19"/>
      <c r="L21" s="39" t="s">
        <v>22</v>
      </c>
    </row>
  </sheetData>
  <mergeCells count="4">
    <mergeCell ref="H4:I4"/>
    <mergeCell ref="B7:E7"/>
    <mergeCell ref="B8:E8"/>
    <mergeCell ref="B9:E9"/>
  </mergeCells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6473-DDB7-44D8-BD3C-F4E6BB68EA3A}">
  <sheetPr>
    <pageSetUpPr fitToPage="1"/>
  </sheetPr>
  <dimension ref="A1:L37"/>
  <sheetViews>
    <sheetView workbookViewId="0">
      <selection activeCell="I7" sqref="I7"/>
    </sheetView>
  </sheetViews>
  <sheetFormatPr defaultColWidth="9" defaultRowHeight="14.25"/>
  <cols>
    <col min="1" max="1" width="14.125" customWidth="1"/>
    <col min="2" max="2" width="49.875" style="4" customWidth="1"/>
    <col min="3" max="3" width="20.75" style="1" customWidth="1"/>
    <col min="4" max="4" width="9" style="1"/>
    <col min="5" max="5" width="13.375" style="2" customWidth="1"/>
    <col min="6" max="6" width="18" style="2" customWidth="1"/>
    <col min="7" max="7" width="19.375" customWidth="1"/>
    <col min="8" max="8" width="18.375" style="3" customWidth="1"/>
    <col min="9" max="9" width="28.125" customWidth="1"/>
    <col min="10" max="10" width="32.375" customWidth="1"/>
    <col min="11" max="11" width="20.375" customWidth="1"/>
    <col min="12" max="12" width="46.375" customWidth="1"/>
  </cols>
  <sheetData>
    <row r="1" spans="1:12" ht="15">
      <c r="A1" s="19"/>
      <c r="B1" s="20"/>
      <c r="C1" s="21"/>
      <c r="D1" s="21"/>
      <c r="E1" s="22"/>
      <c r="F1" s="22"/>
      <c r="G1" s="19"/>
      <c r="H1" s="23"/>
      <c r="I1" s="19"/>
      <c r="J1" s="19"/>
      <c r="K1" s="19"/>
      <c r="L1" s="19"/>
    </row>
    <row r="2" spans="1:12" ht="15.75">
      <c r="A2" s="19"/>
      <c r="B2" s="20"/>
      <c r="C2" s="21"/>
      <c r="D2" s="21"/>
      <c r="E2" s="22"/>
      <c r="F2" s="22"/>
      <c r="G2" s="19"/>
      <c r="H2" s="23"/>
      <c r="I2" s="19"/>
      <c r="J2" s="19"/>
      <c r="K2" s="19"/>
      <c r="L2" s="24"/>
    </row>
    <row r="3" spans="1:12" ht="15.75">
      <c r="A3" s="19"/>
      <c r="B3" s="20"/>
      <c r="C3" s="21"/>
      <c r="D3" s="21"/>
      <c r="E3" s="22"/>
      <c r="F3" s="22"/>
      <c r="G3" s="19"/>
      <c r="H3" s="23"/>
      <c r="I3" s="19"/>
      <c r="J3" s="19"/>
      <c r="K3" s="19"/>
      <c r="L3" s="24"/>
    </row>
    <row r="4" spans="1:12" ht="15.75">
      <c r="A4" s="19"/>
      <c r="B4" s="20"/>
      <c r="C4" s="21"/>
      <c r="D4" s="21"/>
      <c r="E4" s="22"/>
      <c r="F4" s="22"/>
      <c r="G4" s="19"/>
      <c r="H4" s="103" t="s">
        <v>33</v>
      </c>
      <c r="I4" s="104"/>
      <c r="J4" s="19"/>
      <c r="K4" s="19"/>
      <c r="L4" s="19"/>
    </row>
    <row r="5" spans="1:12" ht="15.75">
      <c r="A5" s="40" t="s">
        <v>31</v>
      </c>
      <c r="B5" s="25"/>
      <c r="C5" s="21"/>
      <c r="D5" s="21"/>
      <c r="E5" s="22"/>
      <c r="F5" s="22"/>
      <c r="G5" s="19"/>
      <c r="H5" s="23"/>
      <c r="I5" s="19"/>
      <c r="J5" s="19"/>
      <c r="K5" s="19"/>
      <c r="L5" s="19"/>
    </row>
    <row r="6" spans="1:12" ht="15">
      <c r="A6" s="19"/>
      <c r="B6" s="20"/>
      <c r="C6" s="21"/>
      <c r="D6" s="21"/>
      <c r="E6" s="22"/>
      <c r="F6" s="22"/>
      <c r="G6" s="19"/>
      <c r="H6" s="23"/>
      <c r="I6" s="19"/>
      <c r="J6" s="19"/>
      <c r="K6" s="19"/>
      <c r="L6" s="19"/>
    </row>
    <row r="7" spans="1:12" ht="47.25" customHeight="1">
      <c r="A7" s="107" t="s">
        <v>184</v>
      </c>
      <c r="B7" s="105"/>
      <c r="C7" s="105"/>
      <c r="D7" s="105"/>
      <c r="E7" s="105"/>
      <c r="F7" s="22"/>
      <c r="G7" s="19"/>
      <c r="H7" s="23"/>
      <c r="I7" s="19"/>
      <c r="J7" s="19"/>
      <c r="K7" s="19"/>
      <c r="L7" s="19"/>
    </row>
    <row r="8" spans="1:12" ht="40.15" customHeight="1">
      <c r="A8" s="26" t="s">
        <v>0</v>
      </c>
      <c r="B8" s="105"/>
      <c r="C8" s="105"/>
      <c r="D8" s="105"/>
      <c r="E8" s="105"/>
      <c r="F8" s="22"/>
      <c r="G8" s="19"/>
      <c r="H8" s="23"/>
      <c r="I8" s="19"/>
      <c r="J8" s="19"/>
      <c r="K8" s="19"/>
      <c r="L8" s="19"/>
    </row>
    <row r="9" spans="1:12" ht="40.15" customHeight="1">
      <c r="A9" s="26" t="s">
        <v>1</v>
      </c>
      <c r="B9" s="105"/>
      <c r="C9" s="105"/>
      <c r="D9" s="105"/>
      <c r="E9" s="105"/>
      <c r="F9" s="22"/>
      <c r="G9" s="19"/>
      <c r="H9" s="23"/>
      <c r="I9" s="19"/>
      <c r="J9" s="19"/>
      <c r="K9" s="19"/>
      <c r="L9" s="19"/>
    </row>
    <row r="10" spans="1:12" ht="15">
      <c r="A10" s="19"/>
      <c r="B10" s="20"/>
      <c r="C10" s="21"/>
      <c r="D10" s="21"/>
      <c r="E10" s="22"/>
      <c r="F10" s="22"/>
      <c r="G10" s="19"/>
      <c r="H10" s="23"/>
      <c r="I10" s="19"/>
      <c r="J10" s="19"/>
      <c r="K10" s="19"/>
      <c r="L10" s="19"/>
    </row>
    <row r="11" spans="1:12" ht="15">
      <c r="A11" s="19"/>
      <c r="B11" s="20"/>
      <c r="C11" s="21"/>
      <c r="D11" s="21"/>
      <c r="E11" s="22"/>
      <c r="F11" s="22"/>
      <c r="G11" s="19"/>
      <c r="H11" s="23"/>
      <c r="I11" s="19"/>
      <c r="J11" s="19"/>
      <c r="K11" s="19"/>
      <c r="L11" s="19"/>
    </row>
    <row r="12" spans="1:12" ht="31.5">
      <c r="A12" s="27" t="s">
        <v>2</v>
      </c>
      <c r="B12" s="28" t="s">
        <v>3</v>
      </c>
      <c r="C12" s="28" t="s">
        <v>4</v>
      </c>
      <c r="D12" s="29" t="s">
        <v>5</v>
      </c>
      <c r="E12" s="30" t="s">
        <v>6</v>
      </c>
      <c r="F12" s="30" t="s">
        <v>7</v>
      </c>
      <c r="G12" s="28" t="s">
        <v>8</v>
      </c>
      <c r="H12" s="31" t="s">
        <v>9</v>
      </c>
      <c r="I12" s="28" t="s">
        <v>10</v>
      </c>
      <c r="J12" s="28" t="s">
        <v>11</v>
      </c>
      <c r="K12" s="28" t="s">
        <v>12</v>
      </c>
      <c r="L12" s="32" t="s">
        <v>13</v>
      </c>
    </row>
    <row r="13" spans="1:12" ht="30">
      <c r="A13" s="53" t="s">
        <v>14</v>
      </c>
      <c r="B13" s="54" t="s">
        <v>171</v>
      </c>
      <c r="C13" s="97" t="s">
        <v>17</v>
      </c>
      <c r="D13" s="13">
        <v>10</v>
      </c>
      <c r="E13" s="45"/>
      <c r="F13" s="46">
        <f>Tabela9[[#This Row],[Ilość]]*Tabela9[[#This Row],[C.j. netto]]</f>
        <v>0</v>
      </c>
      <c r="G13" s="47"/>
      <c r="H13" s="17"/>
      <c r="I13" s="47"/>
      <c r="J13" s="18"/>
      <c r="K13" s="18"/>
      <c r="L13" s="18"/>
    </row>
    <row r="14" spans="1:12" ht="15">
      <c r="A14" s="53" t="s">
        <v>15</v>
      </c>
      <c r="B14" s="76" t="s">
        <v>172</v>
      </c>
      <c r="C14" s="97" t="s">
        <v>17</v>
      </c>
      <c r="D14" s="88">
        <v>10</v>
      </c>
      <c r="E14" s="89"/>
      <c r="F14" s="90">
        <f>Tabela9[[#This Row],[Ilość]]*Tabela9[[#This Row],[C.j. netto]]</f>
        <v>0</v>
      </c>
      <c r="G14" s="91"/>
      <c r="H14" s="92"/>
      <c r="I14" s="91"/>
      <c r="J14" s="93"/>
      <c r="K14" s="93"/>
      <c r="L14" s="93"/>
    </row>
    <row r="15" spans="1:12" ht="30">
      <c r="A15" s="53" t="s">
        <v>16</v>
      </c>
      <c r="B15" s="76" t="s">
        <v>104</v>
      </c>
      <c r="C15" s="97" t="s">
        <v>17</v>
      </c>
      <c r="D15" s="88">
        <v>10</v>
      </c>
      <c r="E15" s="89"/>
      <c r="F15" s="90">
        <f>Tabela9[[#This Row],[Ilość]]*Tabela9[[#This Row],[C.j. netto]]</f>
        <v>0</v>
      </c>
      <c r="G15" s="91"/>
      <c r="H15" s="92"/>
      <c r="I15" s="91"/>
      <c r="J15" s="93"/>
      <c r="K15" s="93"/>
      <c r="L15" s="93"/>
    </row>
    <row r="16" spans="1:12" ht="30">
      <c r="A16" s="53" t="s">
        <v>34</v>
      </c>
      <c r="B16" s="76" t="s">
        <v>105</v>
      </c>
      <c r="C16" s="97" t="s">
        <v>17</v>
      </c>
      <c r="D16" s="88">
        <v>30</v>
      </c>
      <c r="E16" s="89"/>
      <c r="F16" s="90">
        <f>Tabela9[[#This Row],[Ilość]]*Tabela9[[#This Row],[C.j. netto]]</f>
        <v>0</v>
      </c>
      <c r="G16" s="91"/>
      <c r="H16" s="92"/>
      <c r="I16" s="91"/>
      <c r="J16" s="93"/>
      <c r="K16" s="93"/>
      <c r="L16" s="93"/>
    </row>
    <row r="17" spans="1:12" ht="15">
      <c r="A17" s="53" t="s">
        <v>35</v>
      </c>
      <c r="B17" s="76" t="s">
        <v>106</v>
      </c>
      <c r="C17" s="97" t="s">
        <v>17</v>
      </c>
      <c r="D17" s="88">
        <v>30</v>
      </c>
      <c r="E17" s="89"/>
      <c r="F17" s="90">
        <f>Tabela9[[#This Row],[Ilość]]*Tabela9[[#This Row],[C.j. netto]]</f>
        <v>0</v>
      </c>
      <c r="G17" s="91"/>
      <c r="H17" s="92"/>
      <c r="I17" s="91"/>
      <c r="J17" s="93"/>
      <c r="K17" s="93"/>
      <c r="L17" s="93"/>
    </row>
    <row r="18" spans="1:12" ht="30">
      <c r="A18" s="53" t="s">
        <v>48</v>
      </c>
      <c r="B18" s="76" t="s">
        <v>107</v>
      </c>
      <c r="C18" s="97" t="s">
        <v>17</v>
      </c>
      <c r="D18" s="88">
        <v>30</v>
      </c>
      <c r="E18" s="89"/>
      <c r="F18" s="90">
        <f>Tabela9[[#This Row],[Ilość]]*Tabela9[[#This Row],[C.j. netto]]</f>
        <v>0</v>
      </c>
      <c r="G18" s="91"/>
      <c r="H18" s="92"/>
      <c r="I18" s="91"/>
      <c r="J18" s="93"/>
      <c r="K18" s="93"/>
      <c r="L18" s="93"/>
    </row>
    <row r="19" spans="1:12" ht="15">
      <c r="A19" s="53" t="s">
        <v>49</v>
      </c>
      <c r="B19" s="76" t="s">
        <v>108</v>
      </c>
      <c r="C19" s="97" t="s">
        <v>17</v>
      </c>
      <c r="D19" s="88">
        <v>30</v>
      </c>
      <c r="E19" s="89"/>
      <c r="F19" s="90">
        <f>Tabela9[[#This Row],[Ilość]]*Tabela9[[#This Row],[C.j. netto]]</f>
        <v>0</v>
      </c>
      <c r="G19" s="91"/>
      <c r="H19" s="92"/>
      <c r="I19" s="91"/>
      <c r="J19" s="93"/>
      <c r="K19" s="93"/>
      <c r="L19" s="93"/>
    </row>
    <row r="20" spans="1:12" ht="45">
      <c r="A20" s="53" t="s">
        <v>51</v>
      </c>
      <c r="B20" s="76" t="s">
        <v>109</v>
      </c>
      <c r="C20" s="97" t="s">
        <v>17</v>
      </c>
      <c r="D20" s="88">
        <v>30</v>
      </c>
      <c r="E20" s="89"/>
      <c r="F20" s="90">
        <f>Tabela9[[#This Row],[Ilość]]*Tabela9[[#This Row],[C.j. netto]]</f>
        <v>0</v>
      </c>
      <c r="G20" s="91"/>
      <c r="H20" s="92"/>
      <c r="I20" s="91"/>
      <c r="J20" s="93"/>
      <c r="K20" s="93"/>
      <c r="L20" s="93"/>
    </row>
    <row r="21" spans="1:12" ht="45">
      <c r="A21" s="53" t="s">
        <v>53</v>
      </c>
      <c r="B21" s="76" t="s">
        <v>116</v>
      </c>
      <c r="C21" s="97" t="s">
        <v>17</v>
      </c>
      <c r="D21" s="88">
        <v>30</v>
      </c>
      <c r="E21" s="89"/>
      <c r="F21" s="90">
        <f>Tabela9[[#This Row],[Ilość]]*Tabela9[[#This Row],[C.j. netto]]</f>
        <v>0</v>
      </c>
      <c r="G21" s="91"/>
      <c r="H21" s="92"/>
      <c r="I21" s="91"/>
      <c r="J21" s="93"/>
      <c r="K21" s="93"/>
      <c r="L21" s="93"/>
    </row>
    <row r="22" spans="1:12" ht="15">
      <c r="A22" s="53" t="s">
        <v>55</v>
      </c>
      <c r="B22" s="76" t="s">
        <v>117</v>
      </c>
      <c r="C22" s="97" t="s">
        <v>17</v>
      </c>
      <c r="D22" s="88">
        <v>30</v>
      </c>
      <c r="E22" s="89"/>
      <c r="F22" s="90">
        <f>Tabela9[[#This Row],[Ilość]]*Tabela9[[#This Row],[C.j. netto]]</f>
        <v>0</v>
      </c>
      <c r="G22" s="91"/>
      <c r="H22" s="92"/>
      <c r="I22" s="91"/>
      <c r="J22" s="93"/>
      <c r="K22" s="93"/>
      <c r="L22" s="93"/>
    </row>
    <row r="23" spans="1:12" ht="15">
      <c r="A23" s="53" t="s">
        <v>57</v>
      </c>
      <c r="B23" s="76" t="s">
        <v>118</v>
      </c>
      <c r="C23" s="97" t="s">
        <v>17</v>
      </c>
      <c r="D23" s="88">
        <v>50</v>
      </c>
      <c r="E23" s="89"/>
      <c r="F23" s="90">
        <f>Tabela9[[#This Row],[Ilość]]*Tabela9[[#This Row],[C.j. netto]]</f>
        <v>0</v>
      </c>
      <c r="G23" s="91"/>
      <c r="H23" s="92"/>
      <c r="I23" s="91"/>
      <c r="J23" s="93"/>
      <c r="K23" s="93"/>
      <c r="L23" s="93"/>
    </row>
    <row r="24" spans="1:12" ht="15">
      <c r="A24" s="53" t="s">
        <v>59</v>
      </c>
      <c r="B24" s="76" t="s">
        <v>119</v>
      </c>
      <c r="C24" s="97" t="s">
        <v>17</v>
      </c>
      <c r="D24" s="88">
        <v>10</v>
      </c>
      <c r="E24" s="89"/>
      <c r="F24" s="90">
        <f>Tabela9[[#This Row],[Ilość]]*Tabela9[[#This Row],[C.j. netto]]</f>
        <v>0</v>
      </c>
      <c r="G24" s="91"/>
      <c r="H24" s="92"/>
      <c r="I24" s="91"/>
      <c r="J24" s="93"/>
      <c r="K24" s="93"/>
      <c r="L24" s="93"/>
    </row>
    <row r="25" spans="1:12" ht="15">
      <c r="A25" s="53" t="s">
        <v>61</v>
      </c>
      <c r="B25" s="76" t="s">
        <v>120</v>
      </c>
      <c r="C25" s="97" t="s">
        <v>17</v>
      </c>
      <c r="D25" s="88">
        <v>100</v>
      </c>
      <c r="E25" s="89"/>
      <c r="F25" s="90">
        <f>Tabela9[[#This Row],[Ilość]]*Tabela9[[#This Row],[C.j. netto]]</f>
        <v>0</v>
      </c>
      <c r="G25" s="91"/>
      <c r="H25" s="92"/>
      <c r="I25" s="91"/>
      <c r="J25" s="93"/>
      <c r="K25" s="93"/>
      <c r="L25" s="93"/>
    </row>
    <row r="26" spans="1:12" ht="15">
      <c r="A26" s="53" t="s">
        <v>63</v>
      </c>
      <c r="B26" s="76" t="s">
        <v>121</v>
      </c>
      <c r="C26" s="97" t="s">
        <v>17</v>
      </c>
      <c r="D26" s="88">
        <v>500</v>
      </c>
      <c r="E26" s="89"/>
      <c r="F26" s="90">
        <f>Tabela9[[#This Row],[Ilość]]*Tabela9[[#This Row],[C.j. netto]]</f>
        <v>0</v>
      </c>
      <c r="G26" s="91"/>
      <c r="H26" s="92"/>
      <c r="I26" s="91"/>
      <c r="J26" s="93"/>
      <c r="K26" s="93"/>
      <c r="L26" s="93"/>
    </row>
    <row r="27" spans="1:12" ht="15">
      <c r="A27" s="53" t="s">
        <v>65</v>
      </c>
      <c r="B27" s="76" t="s">
        <v>122</v>
      </c>
      <c r="C27" s="97" t="s">
        <v>17</v>
      </c>
      <c r="D27" s="88">
        <v>25</v>
      </c>
      <c r="E27" s="89"/>
      <c r="F27" s="90">
        <f>Tabela9[[#This Row],[Ilość]]*Tabela9[[#This Row],[C.j. netto]]</f>
        <v>0</v>
      </c>
      <c r="G27" s="91"/>
      <c r="H27" s="92"/>
      <c r="I27" s="91"/>
      <c r="J27" s="93"/>
      <c r="K27" s="93"/>
      <c r="L27" s="93"/>
    </row>
    <row r="28" spans="1:12" ht="15">
      <c r="A28" s="53" t="s">
        <v>67</v>
      </c>
      <c r="B28" s="76" t="s">
        <v>123</v>
      </c>
      <c r="C28" s="97" t="s">
        <v>17</v>
      </c>
      <c r="D28" s="88">
        <v>50</v>
      </c>
      <c r="E28" s="89"/>
      <c r="F28" s="90">
        <f>Tabela9[[#This Row],[Ilość]]*Tabela9[[#This Row],[C.j. netto]]</f>
        <v>0</v>
      </c>
      <c r="G28" s="91"/>
      <c r="H28" s="92"/>
      <c r="I28" s="91"/>
      <c r="J28" s="93"/>
      <c r="K28" s="93"/>
      <c r="L28" s="93"/>
    </row>
    <row r="29" spans="1:12" ht="120">
      <c r="A29" s="53" t="s">
        <v>69</v>
      </c>
      <c r="B29" s="76" t="s">
        <v>124</v>
      </c>
      <c r="C29" s="97" t="s">
        <v>17</v>
      </c>
      <c r="D29" s="88">
        <v>150</v>
      </c>
      <c r="E29" s="89"/>
      <c r="F29" s="90">
        <f>Tabela9[[#This Row],[Ilość]]*Tabela9[[#This Row],[C.j. netto]]</f>
        <v>0</v>
      </c>
      <c r="G29" s="91"/>
      <c r="H29" s="92"/>
      <c r="I29" s="91"/>
      <c r="J29" s="93"/>
      <c r="K29" s="93"/>
      <c r="L29" s="93"/>
    </row>
    <row r="30" spans="1:12" ht="15">
      <c r="A30" s="56" t="s">
        <v>79</v>
      </c>
      <c r="B30" s="76" t="s">
        <v>174</v>
      </c>
      <c r="C30" s="57" t="s">
        <v>17</v>
      </c>
      <c r="D30" s="58">
        <v>100</v>
      </c>
      <c r="E30" s="45"/>
      <c r="F30" s="46">
        <f>Tabela9[[#This Row],[Ilość]]*Tabela9[[#This Row],[C.j. netto]]</f>
        <v>0</v>
      </c>
      <c r="G30" s="47"/>
      <c r="H30" s="17"/>
      <c r="I30" s="47"/>
      <c r="J30" s="18"/>
      <c r="K30" s="18"/>
      <c r="L30" s="18"/>
    </row>
    <row r="31" spans="1:12" ht="25.5" customHeight="1">
      <c r="A31" s="10" t="s">
        <v>18</v>
      </c>
      <c r="B31" s="11"/>
      <c r="C31" s="9"/>
      <c r="D31" s="9"/>
      <c r="E31" s="8"/>
      <c r="F31" s="7">
        <f>SUBTOTAL(109,Tabela9[Wartość netto])</f>
        <v>0</v>
      </c>
      <c r="G31" s="8"/>
      <c r="H31" s="9"/>
      <c r="I31" s="6"/>
      <c r="J31" s="8"/>
      <c r="K31" s="8"/>
      <c r="L31" s="12"/>
    </row>
    <row r="32" spans="1:12" ht="15">
      <c r="A32" s="19"/>
      <c r="B32" s="20"/>
      <c r="C32" s="21"/>
      <c r="D32" s="21"/>
      <c r="E32" s="22"/>
      <c r="F32" s="22"/>
      <c r="G32" s="19"/>
      <c r="H32" s="23"/>
      <c r="I32" s="19"/>
      <c r="J32" s="19"/>
      <c r="K32" s="19"/>
      <c r="L32" s="19"/>
    </row>
    <row r="33" spans="1:12" ht="15">
      <c r="A33" s="33" t="s">
        <v>23</v>
      </c>
      <c r="B33" s="34" t="s">
        <v>71</v>
      </c>
      <c r="C33" s="21"/>
      <c r="D33" s="21"/>
      <c r="E33" s="22"/>
      <c r="F33" s="22"/>
      <c r="G33" s="19"/>
      <c r="H33" s="23"/>
      <c r="I33" s="19"/>
      <c r="J33" s="19"/>
      <c r="K33" s="19"/>
      <c r="L33" s="19"/>
    </row>
    <row r="34" spans="1:12" ht="30" customHeight="1">
      <c r="A34" s="19"/>
      <c r="B34" s="20"/>
      <c r="C34" s="21"/>
      <c r="D34" s="21"/>
      <c r="E34" s="22"/>
      <c r="F34" s="22"/>
      <c r="G34" s="19"/>
      <c r="H34" s="23"/>
      <c r="I34" s="19"/>
      <c r="J34" s="19"/>
      <c r="K34" s="19"/>
      <c r="L34" s="19"/>
    </row>
    <row r="35" spans="1:12" ht="30" customHeight="1">
      <c r="A35" s="35" t="s">
        <v>19</v>
      </c>
      <c r="B35" s="36"/>
      <c r="C35" s="21"/>
      <c r="D35" s="21"/>
      <c r="E35" s="22"/>
      <c r="F35" s="22"/>
      <c r="G35" s="19"/>
      <c r="H35" s="23"/>
      <c r="I35" s="19"/>
      <c r="J35" s="19"/>
      <c r="K35" s="19"/>
      <c r="L35" s="19"/>
    </row>
    <row r="36" spans="1:12" ht="30" customHeight="1">
      <c r="A36" s="37" t="s">
        <v>20</v>
      </c>
      <c r="B36" s="36"/>
      <c r="C36" s="21"/>
      <c r="D36" s="21"/>
      <c r="E36" s="22"/>
      <c r="F36" s="22"/>
      <c r="G36" s="19"/>
      <c r="H36" s="23"/>
      <c r="I36" s="19"/>
      <c r="J36" s="19"/>
      <c r="K36" s="19"/>
      <c r="L36" s="38"/>
    </row>
    <row r="37" spans="1:12" ht="15.75">
      <c r="A37" s="37" t="s">
        <v>21</v>
      </c>
      <c r="B37" s="36"/>
      <c r="C37" s="21"/>
      <c r="D37" s="21"/>
      <c r="E37" s="22"/>
      <c r="F37" s="22"/>
      <c r="G37" s="19"/>
      <c r="H37" s="23"/>
      <c r="I37" s="19"/>
      <c r="J37" s="19"/>
      <c r="K37" s="19"/>
      <c r="L37" s="39" t="s">
        <v>22</v>
      </c>
    </row>
  </sheetData>
  <mergeCells count="4">
    <mergeCell ref="H4:I4"/>
    <mergeCell ref="B7:E7"/>
    <mergeCell ref="B8:E8"/>
    <mergeCell ref="B9:E9"/>
  </mergeCells>
  <phoneticPr fontId="3" type="noConversion"/>
  <pageMargins left="0.25" right="0.25" top="0.75" bottom="0.75" header="0.3" footer="0.3"/>
  <pageSetup paperSize="9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14</vt:i4>
      </vt:variant>
    </vt:vector>
  </HeadingPairs>
  <TitlesOfParts>
    <vt:vector size="28" baseType="lpstr">
      <vt:lpstr>Część nr 1</vt:lpstr>
      <vt:lpstr>Część nr 2</vt:lpstr>
      <vt:lpstr>Część nr 3</vt:lpstr>
      <vt:lpstr>Część nr 4</vt:lpstr>
      <vt:lpstr>Część nr 5</vt:lpstr>
      <vt:lpstr>Część nr 6</vt:lpstr>
      <vt:lpstr>Część nr 7</vt:lpstr>
      <vt:lpstr>Część nr 8</vt:lpstr>
      <vt:lpstr>Część nr 9</vt:lpstr>
      <vt:lpstr>Część nr 10</vt:lpstr>
      <vt:lpstr>Część nr 11</vt:lpstr>
      <vt:lpstr>Część nr 12</vt:lpstr>
      <vt:lpstr>Część nr 13</vt:lpstr>
      <vt:lpstr>Część nr 14</vt:lpstr>
      <vt:lpstr>'Część nr 1'!Obszar_wydruku</vt:lpstr>
      <vt:lpstr>'Część nr 10'!Obszar_wydruku</vt:lpstr>
      <vt:lpstr>'Część nr 11'!Obszar_wydruku</vt:lpstr>
      <vt:lpstr>'Część nr 12'!Obszar_wydruku</vt:lpstr>
      <vt:lpstr>'Część nr 13'!Obszar_wydruku</vt:lpstr>
      <vt:lpstr>'Część nr 14'!Obszar_wydruku</vt:lpstr>
      <vt:lpstr>'Część nr 2'!Obszar_wydruku</vt:lpstr>
      <vt:lpstr>'Część nr 3'!Obszar_wydruku</vt:lpstr>
      <vt:lpstr>'Część nr 4'!Obszar_wydruku</vt:lpstr>
      <vt:lpstr>'Część nr 5'!Obszar_wydruku</vt:lpstr>
      <vt:lpstr>'Część nr 6'!Obszar_wydruku</vt:lpstr>
      <vt:lpstr>'Część nr 7'!Obszar_wydruku</vt:lpstr>
      <vt:lpstr>'Część nr 8'!Obszar_wydruku</vt:lpstr>
      <vt:lpstr>'Część nr 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Bochniarz</dc:creator>
  <cp:lastModifiedBy>Zamówienia Publiczne</cp:lastModifiedBy>
  <cp:lastPrinted>2025-04-25T08:03:38Z</cp:lastPrinted>
  <dcterms:created xsi:type="dcterms:W3CDTF">2024-11-21T08:33:18Z</dcterms:created>
  <dcterms:modified xsi:type="dcterms:W3CDTF">2026-06-23T10:04:47Z</dcterms:modified>
</cp:coreProperties>
</file>